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Диаграммы" sheetId="1" r:id="rId1"/>
    <sheet name="Характеристики бетона" sheetId="2" r:id="rId2"/>
  </sheets>
  <definedNames>
    <definedName name="_TN0000001" localSheetId="1">'Характеристики бетона'!$B$2</definedName>
    <definedName name="_TN0000002" localSheetId="1">'Характеристики бетона'!$B$8</definedName>
    <definedName name="_TN0000003" localSheetId="1">'Характеристики бетона'!$B$13</definedName>
    <definedName name="_TN0000004" localSheetId="1">'Характеристики бетона'!$B$2</definedName>
    <definedName name="_TN0000005" localSheetId="1">'Характеристики бетона'!$B$6</definedName>
    <definedName name="_TN0000006" localSheetId="1">'Характеристики бетона'!#REF!</definedName>
    <definedName name="_TO0000001" localSheetId="1">'Характеристики бетона'!$B$3</definedName>
    <definedName name="_TO0000002" localSheetId="1">'Характеристики бетона'!$B$9</definedName>
    <definedName name="_TO0000003" localSheetId="1">'Характеристики бетона'!#REF!</definedName>
    <definedName name="_TO0000004" localSheetId="1">'Характеристики бетона'!$B$3</definedName>
    <definedName name="_TO0000005" localSheetId="1">'Характеристики бетона'!$B$8</definedName>
    <definedName name="_TO0000006" localSheetId="1">'Характеристики бетона'!#REF!</definedName>
  </definedNames>
  <calcPr calcId="145621"/>
</workbook>
</file>

<file path=xl/calcChain.xml><?xml version="1.0" encoding="utf-8"?>
<calcChain xmlns="http://schemas.openxmlformats.org/spreadsheetml/2006/main">
  <c r="H37" i="1" l="1"/>
  <c r="I37" i="1"/>
  <c r="H43" i="1"/>
  <c r="H44" i="1"/>
  <c r="I43" i="1"/>
  <c r="I44" i="1"/>
  <c r="H14" i="1"/>
  <c r="I14" i="1"/>
  <c r="H9" i="1"/>
  <c r="I9" i="1"/>
  <c r="H22" i="1"/>
  <c r="I22" i="1"/>
  <c r="H20" i="1"/>
  <c r="I20" i="1"/>
  <c r="H21" i="1"/>
  <c r="I21" i="1"/>
  <c r="B1" i="1" l="1"/>
  <c r="C28" i="1"/>
  <c r="C29" i="1" s="1"/>
  <c r="C18" i="1"/>
  <c r="J44" i="1" s="1"/>
  <c r="C17" i="1"/>
  <c r="C16" i="1"/>
  <c r="G44" i="1" s="1"/>
  <c r="C19" i="1"/>
  <c r="J46" i="1" s="1"/>
  <c r="J47" i="1" s="1"/>
  <c r="J25" i="1" l="1"/>
  <c r="J24" i="1" s="1"/>
  <c r="J11" i="1" s="1"/>
  <c r="K37" i="1"/>
  <c r="J43" i="1"/>
  <c r="J37" i="1"/>
  <c r="J26" i="1"/>
  <c r="J21" i="1"/>
  <c r="G37" i="1"/>
  <c r="G43" i="1"/>
  <c r="F44" i="1"/>
  <c r="K11" i="1"/>
  <c r="G21" i="1"/>
  <c r="J20" i="1" l="1"/>
  <c r="J22" i="1"/>
  <c r="G22" i="1"/>
  <c r="F21" i="1"/>
  <c r="G20" i="1"/>
  <c r="F37" i="1"/>
  <c r="F43" i="1"/>
  <c r="K9" i="1" l="1"/>
  <c r="K14" i="1" s="1"/>
  <c r="J9" i="1"/>
  <c r="J14" i="1" s="1"/>
  <c r="G9" i="1"/>
  <c r="G14" i="1" s="1"/>
  <c r="F22" i="1"/>
  <c r="F20" i="1"/>
  <c r="F9" i="1" l="1"/>
  <c r="F14" i="1" s="1"/>
</calcChain>
</file>

<file path=xl/sharedStrings.xml><?xml version="1.0" encoding="utf-8"?>
<sst xmlns="http://schemas.openxmlformats.org/spreadsheetml/2006/main" count="157" uniqueCount="82">
  <si>
    <t>ε b2</t>
  </si>
  <si>
    <t>ε b0</t>
  </si>
  <si>
    <t>ε b1</t>
  </si>
  <si>
    <t>ε bt1</t>
  </si>
  <si>
    <t>ε bt0</t>
  </si>
  <si>
    <t>ε bt2</t>
  </si>
  <si>
    <t>I ПС</t>
  </si>
  <si>
    <t>II ПС</t>
  </si>
  <si>
    <t>продолж.</t>
  </si>
  <si>
    <t>верт</t>
  </si>
  <si>
    <t>гор</t>
  </si>
  <si>
    <t>σ b2</t>
  </si>
  <si>
    <t>σ b0</t>
  </si>
  <si>
    <t>σ b1</t>
  </si>
  <si>
    <t>σ bt1</t>
  </si>
  <si>
    <t>σ bt0</t>
  </si>
  <si>
    <t>σ bt2</t>
  </si>
  <si>
    <t>Rb</t>
  </si>
  <si>
    <t>Rb,n</t>
  </si>
  <si>
    <t>Rbt</t>
  </si>
  <si>
    <t>Rbt,n</t>
  </si>
  <si>
    <t>Мпа</t>
  </si>
  <si>
    <t>не зависят от класса бетона</t>
  </si>
  <si>
    <t>Еb,t</t>
  </si>
  <si>
    <t>Еb</t>
  </si>
  <si>
    <t>(табл.5.4)</t>
  </si>
  <si>
    <t>(табл.5.5)</t>
  </si>
  <si>
    <t>Фи</t>
  </si>
  <si>
    <t>Eb, Мпа</t>
  </si>
  <si>
    <t>Таблица 5.4</t>
  </si>
  <si>
    <t>В10</t>
  </si>
  <si>
    <t>В15</t>
  </si>
  <si>
    <t>В20</t>
  </si>
  <si>
    <t>В25</t>
  </si>
  <si>
    <t>В30</t>
  </si>
  <si>
    <t>В35</t>
  </si>
  <si>
    <t>В40</t>
  </si>
  <si>
    <t>В45</t>
  </si>
  <si>
    <t>В50</t>
  </si>
  <si>
    <t>В55</t>
  </si>
  <si>
    <t>В60</t>
  </si>
  <si>
    <t>Таблица 5.5</t>
  </si>
  <si>
    <t>Относительная влажность воздуха окружающей среды, %</t>
  </si>
  <si>
    <t>B15</t>
  </si>
  <si>
    <t>Выше 75</t>
  </si>
  <si>
    <t>40 - 75</t>
  </si>
  <si>
    <t>Ниже 40</t>
  </si>
  <si>
    <t>Примечание - Относительную влажность воздуха окружающей среды принимают по СНиП 23-01 как среднюю месячную относительную влажность наиболее теплого месяца для района строительства.</t>
  </si>
  <si>
    <t>Таблица 5.1</t>
  </si>
  <si>
    <t>Вид сопротивления</t>
  </si>
  <si>
    <t>Таблица 5.2</t>
  </si>
  <si>
    <t xml:space="preserve">сж+раст., 3х-лин, непродолж. </t>
  </si>
  <si>
    <t xml:space="preserve">сж+раст., 3х-лин, непродолж.+продолж. </t>
  </si>
  <si>
    <t xml:space="preserve">сж., 2х-лин, непродолж. </t>
  </si>
  <si>
    <t>непродолж.</t>
  </si>
  <si>
    <t>σ b</t>
  </si>
  <si>
    <t>σ bt</t>
  </si>
  <si>
    <t>Еb,red</t>
  </si>
  <si>
    <t>Еb(нач)</t>
  </si>
  <si>
    <t>Напряжения (3-х линейная)</t>
  </si>
  <si>
    <t>Относительные деформации (3-х линейная)</t>
  </si>
  <si>
    <t>Относительные деформации (2-х линейная)</t>
  </si>
  <si>
    <t>Напряжения (2-х линейная)</t>
  </si>
  <si>
    <t>п.5.1.21. Расчёт по прочности (I ПС)</t>
  </si>
  <si>
    <t>сжатие, непродолжительное действие нагрузки, 2-х линейная</t>
  </si>
  <si>
    <t>п.5.1.23. Деформации (без трещин) (II ПС)</t>
  </si>
  <si>
    <t>п.5.1.23. Деформации (с трещинами) (II ПС)</t>
  </si>
  <si>
    <t>п.5.1.24. Раскрытие трещин (II ПС)</t>
  </si>
  <si>
    <t>п.5.1.22. Расчёт образования трещин (II ПС)</t>
  </si>
  <si>
    <t xml:space="preserve">сж, 2х-лин, непродолж.+продолж. </t>
  </si>
  <si>
    <t>зависят от класса бетона</t>
  </si>
  <si>
    <t>(табл.5.2)</t>
  </si>
  <si>
    <t>(табл.5.1)</t>
  </si>
  <si>
    <t>http://fordewind.org/</t>
  </si>
  <si>
    <r>
      <t xml:space="preserve">Сжатие осевое (призменная прочность)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b,n</t>
    </r>
    <r>
      <rPr>
        <b/>
        <sz val="10"/>
        <color indexed="8"/>
        <rFont val="Calibri"/>
        <family val="2"/>
        <charset val="204"/>
      </rPr>
      <t xml:space="preserve">,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b,ser</t>
    </r>
  </si>
  <si>
    <r>
      <t xml:space="preserve">Растяжение осевое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bt,n</t>
    </r>
    <r>
      <rPr>
        <b/>
        <sz val="10"/>
        <color indexed="8"/>
        <rFont val="Calibri"/>
        <family val="2"/>
        <charset val="204"/>
      </rPr>
      <t>,</t>
    </r>
    <r>
      <rPr>
        <b/>
        <i/>
        <sz val="10"/>
        <color indexed="8"/>
        <rFont val="Calibri"/>
        <family val="2"/>
        <charset val="204"/>
      </rPr>
      <t xml:space="preserve"> R</t>
    </r>
    <r>
      <rPr>
        <b/>
        <i/>
        <vertAlign val="subscript"/>
        <sz val="10"/>
        <color indexed="8"/>
        <rFont val="Calibri"/>
        <family val="2"/>
        <charset val="204"/>
      </rPr>
      <t>bt,ser</t>
    </r>
  </si>
  <si>
    <r>
      <t xml:space="preserve">Сжатие осевое (призменная прочность)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</t>
    </r>
  </si>
  <si>
    <r>
      <t xml:space="preserve">Растяжение осевое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bt</t>
    </r>
  </si>
  <si>
    <r>
      <t xml:space="preserve">Значения коэффициента ползучести </t>
    </r>
    <r>
      <rPr>
        <b/>
        <i/>
        <sz val="10"/>
        <color indexed="8"/>
        <rFont val="Calibri"/>
        <family val="2"/>
        <charset val="204"/>
      </rPr>
      <t>j</t>
    </r>
    <r>
      <rPr>
        <b/>
        <i/>
        <vertAlign val="subscript"/>
        <sz val="10"/>
        <color indexed="8"/>
        <rFont val="Calibri"/>
        <family val="2"/>
        <charset val="204"/>
      </rPr>
      <t>b,cr</t>
    </r>
    <r>
      <rPr>
        <b/>
        <sz val="10"/>
        <color indexed="8"/>
        <rFont val="Calibri"/>
        <family val="2"/>
        <charset val="204"/>
      </rPr>
      <t xml:space="preserve"> при классе бетона на сжатие</t>
    </r>
  </si>
  <si>
    <r>
      <t xml:space="preserve">Нормативные значения сопротивления бетона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b,n</t>
    </r>
    <r>
      <rPr>
        <b/>
        <i/>
        <sz val="10"/>
        <color indexed="8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 xml:space="preserve">и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bt,n</t>
    </r>
    <r>
      <rPr>
        <b/>
        <i/>
        <sz val="10"/>
        <color indexed="8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 xml:space="preserve">и расчетные значения сопротивления бетона 
для предельных состояний второй группы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b,ser</t>
    </r>
    <r>
      <rPr>
        <b/>
        <i/>
        <sz val="10"/>
        <color indexed="8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 xml:space="preserve">и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bt,ser</t>
    </r>
    <r>
      <rPr>
        <b/>
        <sz val="10"/>
        <color indexed="8"/>
        <rFont val="Calibri"/>
        <family val="2"/>
        <charset val="204"/>
      </rPr>
      <t>, МПа, при классе бетона по прочности на сжатие</t>
    </r>
  </si>
  <si>
    <r>
      <t xml:space="preserve">Расчетные значения сопротивления бетона для предельных состояний первой группы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</t>
    </r>
    <r>
      <rPr>
        <b/>
        <i/>
        <sz val="10"/>
        <color indexed="8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 xml:space="preserve">и </t>
    </r>
    <r>
      <rPr>
        <b/>
        <i/>
        <sz val="10"/>
        <color indexed="8"/>
        <rFont val="Calibri"/>
        <family val="2"/>
        <charset val="204"/>
      </rPr>
      <t>R</t>
    </r>
    <r>
      <rPr>
        <b/>
        <i/>
        <vertAlign val="subscript"/>
        <sz val="10"/>
        <color indexed="8"/>
        <rFont val="Calibri"/>
        <family val="2"/>
        <charset val="204"/>
      </rPr>
      <t>bt</t>
    </r>
    <r>
      <rPr>
        <b/>
        <sz val="10"/>
        <color indexed="8"/>
        <rFont val="Calibri"/>
        <family val="2"/>
        <charset val="204"/>
      </rPr>
      <t>,</t>
    </r>
    <r>
      <rPr>
        <b/>
        <i/>
        <sz val="10"/>
        <color indexed="8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МПа, 
при классе бетона по прочности на сжатие</t>
    </r>
  </si>
  <si>
    <r>
      <t xml:space="preserve">Значения начального модуля упругости бетона при сжатии и растяжении </t>
    </r>
    <r>
      <rPr>
        <b/>
        <i/>
        <sz val="10"/>
        <color indexed="8"/>
        <rFont val="Calibri"/>
        <family val="2"/>
        <charset val="204"/>
      </rPr>
      <t>Е</t>
    </r>
    <r>
      <rPr>
        <b/>
        <i/>
        <vertAlign val="subscript"/>
        <sz val="10"/>
        <color indexed="8"/>
        <rFont val="Calibri"/>
        <family val="2"/>
        <charset val="204"/>
      </rPr>
      <t>b</t>
    </r>
    <r>
      <rPr>
        <b/>
        <sz val="10"/>
        <color indexed="8"/>
        <rFont val="Calibri"/>
        <family val="2"/>
        <charset val="204"/>
      </rPr>
      <t>,</t>
    </r>
    <r>
      <rPr>
        <b/>
        <i/>
        <sz val="10"/>
        <color indexed="8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МПа 10</t>
    </r>
    <r>
      <rPr>
        <b/>
        <vertAlign val="superscript"/>
        <sz val="10"/>
        <color indexed="8"/>
        <rFont val="Calibri"/>
        <family val="2"/>
        <charset val="204"/>
      </rPr>
      <t>-3</t>
    </r>
    <r>
      <rPr>
        <b/>
        <sz val="10"/>
        <color indexed="8"/>
        <rFont val="Calibri"/>
        <family val="2"/>
        <charset val="204"/>
      </rPr>
      <t>, 
при классе бетона по прочности на сжатие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</si>
</sst>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"/>
    <numFmt numFmtId="166" formatCode="0.0000"/>
    <numFmt numFmtId="167" formatCode="0.0000000"/>
  </numFmts>
  <fonts count="17" x14ac:knownFonts="1">
    <font>
      <sz val="11"/>
      <color theme="1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</font>
    <font>
      <b/>
      <i/>
      <vertAlign val="subscript"/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vertAlign val="superscript"/>
      <sz val="10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theme="0" tint="-0.249977111117893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0" tint="-0.249977111117893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justify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justify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4" fillId="4" borderId="0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justify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1" applyFont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9" fillId="3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9" fillId="3" borderId="7" xfId="0" applyNumberFormat="1" applyFont="1" applyFill="1" applyBorder="1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7" fontId="0" fillId="3" borderId="9" xfId="0" applyNumberForma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7" fontId="0" fillId="3" borderId="14" xfId="0" applyNumberFormat="1" applyFill="1" applyBorder="1" applyAlignment="1">
      <alignment horizontal="center" vertical="center"/>
    </xf>
    <xf numFmtId="167" fontId="9" fillId="3" borderId="14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9" fillId="3" borderId="29" xfId="0" applyNumberFormat="1" applyFon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1" fontId="0" fillId="3" borderId="16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" fontId="9" fillId="3" borderId="15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67" fontId="9" fillId="3" borderId="15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7" fontId="0" fillId="3" borderId="8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6" fontId="0" fillId="2" borderId="9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166" fontId="0" fillId="2" borderId="1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5" fontId="0" fillId="2" borderId="15" xfId="0" applyNumberFormat="1" applyFill="1" applyBorder="1" applyAlignment="1">
      <alignment horizontal="center" vertical="center"/>
    </xf>
    <xf numFmtId="166" fontId="0" fillId="2" borderId="8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6666666666669E-2"/>
          <c:y val="4.8611111111111112E-2"/>
          <c:w val="0.85"/>
          <c:h val="0.69097222222222221"/>
        </c:manualLayout>
      </c:layout>
      <c:scatterChart>
        <c:scatterStyle val="lineMarker"/>
        <c:varyColors val="0"/>
        <c:ser>
          <c:idx val="2"/>
          <c:order val="0"/>
          <c:tx>
            <c:v>I ПС прод. гор.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Диаграммы!$I$7:$I$10</c:f>
              <c:numCache>
                <c:formatCode>General</c:formatCode>
                <c:ptCount val="4"/>
                <c:pt idx="0">
                  <c:v>-4.7999999999999996E-3</c:v>
                </c:pt>
                <c:pt idx="1">
                  <c:v>-3.3999999999999998E-3</c:v>
                </c:pt>
                <c:pt idx="2" formatCode="0.0000000">
                  <c:v>-9.3212307692307694E-4</c:v>
                </c:pt>
                <c:pt idx="3">
                  <c:v>0</c:v>
                </c:pt>
              </c:numCache>
            </c:numRef>
          </c:xVal>
          <c:yVal>
            <c:numRef>
              <c:f>Диаграммы!$I$20:$I$23</c:f>
              <c:numCache>
                <c:formatCode>0</c:formatCode>
                <c:ptCount val="4"/>
                <c:pt idx="0">
                  <c:v>-1559.6330400000002</c:v>
                </c:pt>
                <c:pt idx="1">
                  <c:v>-1559.6330400000002</c:v>
                </c:pt>
                <c:pt idx="2">
                  <c:v>-935.77982400000008</c:v>
                </c:pt>
                <c:pt idx="3">
                  <c:v>0</c:v>
                </c:pt>
              </c:numCache>
            </c:numRef>
          </c:yVal>
          <c:smooth val="0"/>
        </c:ser>
        <c:ser>
          <c:idx val="3"/>
          <c:order val="1"/>
          <c:tx>
            <c:v>I ПС прод. верт.</c:v>
          </c:tx>
          <c:spPr>
            <a:ln>
              <a:solidFill>
                <a:srgbClr val="7030A0"/>
              </a:solidFill>
              <a:prstDash val="lgDash"/>
            </a:ln>
          </c:spPr>
          <c:marker>
            <c:symbol val="none"/>
          </c:marker>
          <c:xVal>
            <c:numRef>
              <c:f>Диаграммы!$H$7:$H$10</c:f>
              <c:numCache>
                <c:formatCode>General</c:formatCode>
                <c:ptCount val="4"/>
                <c:pt idx="0">
                  <c:v>-4.7999999999999996E-3</c:v>
                </c:pt>
                <c:pt idx="1">
                  <c:v>-3.3999999999999998E-3</c:v>
                </c:pt>
                <c:pt idx="2" formatCode="0.0000000">
                  <c:v>-8.3891076923076936E-4</c:v>
                </c:pt>
                <c:pt idx="3">
                  <c:v>0</c:v>
                </c:pt>
              </c:numCache>
            </c:numRef>
          </c:xVal>
          <c:yVal>
            <c:numRef>
              <c:f>Диаграммы!$H$20:$H$23</c:f>
              <c:numCache>
                <c:formatCode>0</c:formatCode>
                <c:ptCount val="4"/>
                <c:pt idx="0">
                  <c:v>-1403.6697360000003</c:v>
                </c:pt>
                <c:pt idx="1">
                  <c:v>-1403.6697360000003</c:v>
                </c:pt>
                <c:pt idx="2">
                  <c:v>-842.20184160000019</c:v>
                </c:pt>
                <c:pt idx="3">
                  <c:v>0</c:v>
                </c:pt>
              </c:numCache>
            </c:numRef>
          </c:yVal>
          <c:smooth val="0"/>
        </c:ser>
        <c:ser>
          <c:idx val="0"/>
          <c:order val="2"/>
          <c:tx>
            <c:v>I ПС непрод. гор.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Диаграммы!$G$7:$G$10</c:f>
              <c:numCache>
                <c:formatCode>General</c:formatCode>
                <c:ptCount val="4"/>
                <c:pt idx="0">
                  <c:v>-3.5000000000000001E-3</c:v>
                </c:pt>
                <c:pt idx="1">
                  <c:v>-2E-3</c:v>
                </c:pt>
                <c:pt idx="2" formatCode="0.0000000">
                  <c:v>-3.1384615384615381E-4</c:v>
                </c:pt>
                <c:pt idx="3">
                  <c:v>0</c:v>
                </c:pt>
              </c:numCache>
            </c:numRef>
          </c:xVal>
          <c:yVal>
            <c:numRef>
              <c:f>Диаграммы!$G$20:$G$23</c:f>
              <c:numCache>
                <c:formatCode>0</c:formatCode>
                <c:ptCount val="4"/>
                <c:pt idx="0">
                  <c:v>-1732.9256</c:v>
                </c:pt>
                <c:pt idx="1">
                  <c:v>-1732.9256</c:v>
                </c:pt>
                <c:pt idx="2">
                  <c:v>-1039.7553599999999</c:v>
                </c:pt>
                <c:pt idx="3">
                  <c:v>0</c:v>
                </c:pt>
              </c:numCache>
            </c:numRef>
          </c:yVal>
          <c:smooth val="0"/>
        </c:ser>
        <c:ser>
          <c:idx val="1"/>
          <c:order val="3"/>
          <c:tx>
            <c:v>I ПС непрод. верт.</c:v>
          </c:tx>
          <c:spPr>
            <a:ln>
              <a:solidFill>
                <a:srgbClr val="C00000"/>
              </a:solidFill>
              <a:prstDash val="lgDash"/>
            </a:ln>
          </c:spPr>
          <c:marker>
            <c:symbol val="none"/>
          </c:marker>
          <c:xVal>
            <c:numRef>
              <c:f>Диаграммы!$F$7:$F$13</c:f>
              <c:numCache>
                <c:formatCode>General</c:formatCode>
                <c:ptCount val="7"/>
                <c:pt idx="0">
                  <c:v>-3.5000000000000001E-3</c:v>
                </c:pt>
                <c:pt idx="1">
                  <c:v>-2E-3</c:v>
                </c:pt>
                <c:pt idx="2" formatCode="0.0000000">
                  <c:v>-2.8246153846153851E-4</c:v>
                </c:pt>
                <c:pt idx="3">
                  <c:v>0</c:v>
                </c:pt>
              </c:numCache>
            </c:numRef>
          </c:xVal>
          <c:yVal>
            <c:numRef>
              <c:f>Диаграммы!$F$20:$F$27</c:f>
              <c:numCache>
                <c:formatCode>0</c:formatCode>
                <c:ptCount val="8"/>
                <c:pt idx="0">
                  <c:v>-1559.6330400000002</c:v>
                </c:pt>
                <c:pt idx="1">
                  <c:v>-1559.6330400000002</c:v>
                </c:pt>
                <c:pt idx="2">
                  <c:v>-935.77982400000008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16608"/>
        <c:axId val="100922880"/>
      </c:scatterChart>
      <c:valAx>
        <c:axId val="100916608"/>
        <c:scaling>
          <c:orientation val="minMax"/>
          <c:max val="0"/>
          <c:min val="-5.000000000000001E-3"/>
        </c:scaling>
        <c:delete val="0"/>
        <c:axPos val="b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ε</a:t>
                </a:r>
                <a:endParaRPr lang="ru-RU" sz="14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>
          <a:ln w="3175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0922880"/>
        <c:crossesAt val="0"/>
        <c:crossBetween val="midCat"/>
        <c:majorUnit val="1.0000000000000002E-3"/>
        <c:minorUnit val="2.5000000000000006E-4"/>
      </c:valAx>
      <c:valAx>
        <c:axId val="100922880"/>
        <c:scaling>
          <c:orientation val="minMax"/>
          <c:max val="0"/>
          <c:min val="-2500"/>
        </c:scaling>
        <c:delete val="0"/>
        <c:axPos val="l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 b="1" i="0" baseline="0">
                    <a:effectLst/>
                  </a:rPr>
                  <a:t>σ</a:t>
                </a:r>
                <a:r>
                  <a:rPr lang="ru-RU" sz="1400" b="1" i="0" baseline="0">
                    <a:effectLst/>
                  </a:rPr>
                  <a:t>, тс/м2</a:t>
                </a:r>
                <a:endParaRPr lang="ru-RU" sz="1400">
                  <a:effectLst/>
                </a:endParaRPr>
              </a:p>
            </c:rich>
          </c:tx>
          <c:layout/>
          <c:overlay val="0"/>
        </c:title>
        <c:numFmt formatCode="0" sourceLinked="1"/>
        <c:majorTickMark val="cross"/>
        <c:minorTickMark val="none"/>
        <c:tickLblPos val="nextTo"/>
        <c:spPr>
          <a:ln w="31750"/>
        </c:spPr>
        <c:crossAx val="100916608"/>
        <c:crossesAt val="0"/>
        <c:crossBetween val="midCat"/>
        <c:majorUnit val="500"/>
        <c:minorUnit val="25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6666666666669E-2"/>
          <c:y val="4.8611111111111112E-2"/>
          <c:w val="0.85"/>
          <c:h val="0.69097222222222221"/>
        </c:manualLayout>
      </c:layout>
      <c:scatterChart>
        <c:scatterStyle val="lineMarker"/>
        <c:varyColors val="0"/>
        <c:ser>
          <c:idx val="1"/>
          <c:order val="0"/>
          <c:tx>
            <c:v>продолж. II ПС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Диаграммы!$K$7:$K$13</c:f>
              <c:numCache>
                <c:formatCode>General</c:formatCode>
                <c:ptCount val="7"/>
                <c:pt idx="0">
                  <c:v>-4.7999999999999996E-3</c:v>
                </c:pt>
                <c:pt idx="1">
                  <c:v>-3.3999999999999998E-3</c:v>
                </c:pt>
                <c:pt idx="2" formatCode="0.0000000">
                  <c:v>-1.3403076923076923E-3</c:v>
                </c:pt>
                <c:pt idx="3">
                  <c:v>0</c:v>
                </c:pt>
                <c:pt idx="4" formatCode="0.0000000">
                  <c:v>1.0661538461538461E-4</c:v>
                </c:pt>
                <c:pt idx="5">
                  <c:v>2.4000000000000001E-4</c:v>
                </c:pt>
                <c:pt idx="6">
                  <c:v>3.1E-4</c:v>
                </c:pt>
              </c:numCache>
            </c:numRef>
          </c:xVal>
          <c:yVal>
            <c:numRef>
              <c:f>Диаграммы!$J$20:$J$26</c:f>
              <c:numCache>
                <c:formatCode>0</c:formatCode>
                <c:ptCount val="7"/>
                <c:pt idx="0">
                  <c:v>-2242.6096000000002</c:v>
                </c:pt>
                <c:pt idx="1">
                  <c:v>-2242.6096000000002</c:v>
                </c:pt>
                <c:pt idx="2">
                  <c:v>-1345.5657600000002</c:v>
                </c:pt>
                <c:pt idx="3">
                  <c:v>0</c:v>
                </c:pt>
                <c:pt idx="4">
                  <c:v>107.03364000000001</c:v>
                </c:pt>
                <c:pt idx="5">
                  <c:v>178.38940000000002</c:v>
                </c:pt>
                <c:pt idx="6">
                  <c:v>178.38940000000002</c:v>
                </c:pt>
              </c:numCache>
            </c:numRef>
          </c:yVal>
          <c:smooth val="0"/>
        </c:ser>
        <c:ser>
          <c:idx val="0"/>
          <c:order val="1"/>
          <c:tx>
            <c:v>непродолж. II ПС</c:v>
          </c:tx>
          <c:spPr>
            <a:ln>
              <a:solidFill>
                <a:srgbClr val="FFC000"/>
              </a:solidFill>
              <a:prstDash val="lgDash"/>
            </a:ln>
          </c:spPr>
          <c:marker>
            <c:symbol val="none"/>
          </c:marker>
          <c:xVal>
            <c:numRef>
              <c:f>Диаграммы!$J$7:$J$13</c:f>
              <c:numCache>
                <c:formatCode>General</c:formatCode>
                <c:ptCount val="7"/>
                <c:pt idx="0">
                  <c:v>-3.5000000000000001E-3</c:v>
                </c:pt>
                <c:pt idx="1">
                  <c:v>-2E-3</c:v>
                </c:pt>
                <c:pt idx="2" formatCode="0.0000000">
                  <c:v>-4.0615384615384624E-4</c:v>
                </c:pt>
                <c:pt idx="3">
                  <c:v>0</c:v>
                </c:pt>
                <c:pt idx="4" formatCode="0.0000000">
                  <c:v>3.2307692307692308E-5</c:v>
                </c:pt>
                <c:pt idx="5">
                  <c:v>1E-4</c:v>
                </c:pt>
                <c:pt idx="6">
                  <c:v>1.4999999999999999E-4</c:v>
                </c:pt>
              </c:numCache>
            </c:numRef>
          </c:xVal>
          <c:yVal>
            <c:numRef>
              <c:f>Диаграммы!$J$20:$J$26</c:f>
              <c:numCache>
                <c:formatCode>0</c:formatCode>
                <c:ptCount val="7"/>
                <c:pt idx="0">
                  <c:v>-2242.6096000000002</c:v>
                </c:pt>
                <c:pt idx="1">
                  <c:v>-2242.6096000000002</c:v>
                </c:pt>
                <c:pt idx="2">
                  <c:v>-1345.5657600000002</c:v>
                </c:pt>
                <c:pt idx="3">
                  <c:v>0</c:v>
                </c:pt>
                <c:pt idx="4">
                  <c:v>107.03364000000001</c:v>
                </c:pt>
                <c:pt idx="5">
                  <c:v>178.38940000000002</c:v>
                </c:pt>
                <c:pt idx="6">
                  <c:v>178.38940000000002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77856"/>
        <c:axId val="103588224"/>
      </c:scatterChart>
      <c:valAx>
        <c:axId val="103577856"/>
        <c:scaling>
          <c:orientation val="minMax"/>
          <c:max val="0"/>
          <c:min val="-5.000000000000001E-3"/>
        </c:scaling>
        <c:delete val="0"/>
        <c:axPos val="b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ε</a:t>
                </a:r>
                <a:endParaRPr lang="ru-RU" sz="14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>
          <a:ln w="3175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3588224"/>
        <c:crossesAt val="0"/>
        <c:crossBetween val="midCat"/>
        <c:majorUnit val="1.0000000000000002E-3"/>
        <c:minorUnit val="2.5000000000000006E-4"/>
      </c:valAx>
      <c:valAx>
        <c:axId val="103588224"/>
        <c:scaling>
          <c:orientation val="minMax"/>
          <c:max val="0"/>
          <c:min val="-2500"/>
        </c:scaling>
        <c:delete val="0"/>
        <c:axPos val="l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σ</a:t>
                </a:r>
                <a:r>
                  <a:rPr lang="ru-RU" sz="1400"/>
                  <a:t>,</a:t>
                </a:r>
                <a:r>
                  <a:rPr lang="ru-RU" sz="1400" baseline="0"/>
                  <a:t> тс/м2</a:t>
                </a:r>
                <a:endParaRPr lang="ru-RU" sz="1400"/>
              </a:p>
            </c:rich>
          </c:tx>
          <c:layout/>
          <c:overlay val="0"/>
        </c:title>
        <c:numFmt formatCode="0" sourceLinked="1"/>
        <c:majorTickMark val="cross"/>
        <c:minorTickMark val="none"/>
        <c:tickLblPos val="nextTo"/>
        <c:spPr>
          <a:ln w="31750"/>
        </c:spPr>
        <c:crossAx val="103577856"/>
        <c:crossesAt val="0"/>
        <c:crossBetween val="midCat"/>
        <c:majorUnit val="500"/>
        <c:minorUnit val="25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83333333333334"/>
          <c:y val="4.8611111111111112E-2"/>
          <c:w val="0.7583333333333333"/>
          <c:h val="0.5625"/>
        </c:manualLayout>
      </c:layout>
      <c:scatterChart>
        <c:scatterStyle val="lineMarker"/>
        <c:varyColors val="0"/>
        <c:ser>
          <c:idx val="0"/>
          <c:order val="0"/>
          <c:tx>
            <c:v>непродолж. II ПС</c:v>
          </c:tx>
          <c:spPr>
            <a:ln>
              <a:solidFill>
                <a:srgbClr val="FFC000"/>
              </a:solidFill>
              <a:prstDash val="lgDash"/>
            </a:ln>
          </c:spPr>
          <c:marker>
            <c:symbol val="none"/>
          </c:marker>
          <c:xVal>
            <c:numRef>
              <c:f>Диаграммы!$J$10:$J$13</c:f>
              <c:numCache>
                <c:formatCode>0.0000000</c:formatCode>
                <c:ptCount val="4"/>
                <c:pt idx="0" formatCode="General">
                  <c:v>0</c:v>
                </c:pt>
                <c:pt idx="1">
                  <c:v>3.2307692307692308E-5</c:v>
                </c:pt>
                <c:pt idx="2" formatCode="General">
                  <c:v>1E-4</c:v>
                </c:pt>
                <c:pt idx="3" formatCode="General">
                  <c:v>1.4999999999999999E-4</c:v>
                </c:pt>
              </c:numCache>
            </c:numRef>
          </c:xVal>
          <c:yVal>
            <c:numRef>
              <c:f>Диаграммы!$J$23:$J$26</c:f>
              <c:numCache>
                <c:formatCode>0</c:formatCode>
                <c:ptCount val="4"/>
                <c:pt idx="0">
                  <c:v>0</c:v>
                </c:pt>
                <c:pt idx="1">
                  <c:v>107.03364000000001</c:v>
                </c:pt>
                <c:pt idx="2">
                  <c:v>178.38940000000002</c:v>
                </c:pt>
                <c:pt idx="3">
                  <c:v>178.38940000000002</c:v>
                </c:pt>
              </c:numCache>
            </c:numRef>
          </c:yVal>
          <c:smooth val="0"/>
        </c:ser>
        <c:ser>
          <c:idx val="1"/>
          <c:order val="1"/>
          <c:tx>
            <c:v>продолж. II ПС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Диаграммы!$K$10:$K$13</c:f>
              <c:numCache>
                <c:formatCode>0.0000000</c:formatCode>
                <c:ptCount val="4"/>
                <c:pt idx="0" formatCode="General">
                  <c:v>0</c:v>
                </c:pt>
                <c:pt idx="1">
                  <c:v>1.0661538461538461E-4</c:v>
                </c:pt>
                <c:pt idx="2" formatCode="General">
                  <c:v>2.4000000000000001E-4</c:v>
                </c:pt>
                <c:pt idx="3" formatCode="General">
                  <c:v>3.1E-4</c:v>
                </c:pt>
              </c:numCache>
            </c:numRef>
          </c:xVal>
          <c:yVal>
            <c:numRef>
              <c:f>Диаграммы!$J$23:$J$26</c:f>
              <c:numCache>
                <c:formatCode>0</c:formatCode>
                <c:ptCount val="4"/>
                <c:pt idx="0">
                  <c:v>0</c:v>
                </c:pt>
                <c:pt idx="1">
                  <c:v>107.03364000000001</c:v>
                </c:pt>
                <c:pt idx="2">
                  <c:v>178.38940000000002</c:v>
                </c:pt>
                <c:pt idx="3">
                  <c:v>178.38940000000002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51968"/>
        <c:axId val="105253888"/>
      </c:scatterChart>
      <c:valAx>
        <c:axId val="105251968"/>
        <c:scaling>
          <c:orientation val="minMax"/>
          <c:max val="3.500000000000001E-4"/>
          <c:min val="0"/>
        </c:scaling>
        <c:delete val="0"/>
        <c:axPos val="b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ε</a:t>
                </a:r>
                <a:endParaRPr lang="ru-RU" sz="14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>
          <a:ln w="3175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5253888"/>
        <c:crossesAt val="0"/>
        <c:crossBetween val="midCat"/>
        <c:majorUnit val="1.0000000000000003E-4"/>
        <c:minorUnit val="2.5000000000000011E-5"/>
      </c:valAx>
      <c:valAx>
        <c:axId val="105253888"/>
        <c:scaling>
          <c:orientation val="minMax"/>
          <c:max val="200"/>
        </c:scaling>
        <c:delete val="0"/>
        <c:axPos val="l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 b="1" i="0" baseline="0">
                    <a:effectLst/>
                  </a:rPr>
                  <a:t>σ</a:t>
                </a:r>
                <a:r>
                  <a:rPr lang="ru-RU" sz="1400" b="1" i="0" baseline="0">
                    <a:effectLst/>
                  </a:rPr>
                  <a:t>, тс/м2</a:t>
                </a:r>
                <a:endParaRPr lang="ru-RU" sz="1400">
                  <a:effectLst/>
                </a:endParaRPr>
              </a:p>
            </c:rich>
          </c:tx>
          <c:layout/>
          <c:overlay val="0"/>
        </c:title>
        <c:numFmt formatCode="0" sourceLinked="1"/>
        <c:majorTickMark val="cross"/>
        <c:minorTickMark val="none"/>
        <c:tickLblPos val="nextTo"/>
        <c:spPr>
          <a:ln w="31750"/>
        </c:spPr>
        <c:crossAx val="105251968"/>
        <c:crossesAt val="0"/>
        <c:crossBetween val="midCat"/>
        <c:majorUnit val="50"/>
        <c:minorUnit val="25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6666666666669E-2"/>
          <c:y val="4.8611111111111112E-2"/>
          <c:w val="0.85"/>
          <c:h val="0.69097222222222221"/>
        </c:manualLayout>
      </c:layout>
      <c:scatterChart>
        <c:scatterStyle val="lineMarker"/>
        <c:varyColors val="0"/>
        <c:ser>
          <c:idx val="1"/>
          <c:order val="0"/>
          <c:tx>
            <c:v>продолж. II ПС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Диаграммы!$K$32:$K$36</c:f>
              <c:numCache>
                <c:formatCode>0.0000</c:formatCode>
                <c:ptCount val="5"/>
                <c:pt idx="0" formatCode="General">
                  <c:v>-4.7999999999999996E-3</c:v>
                </c:pt>
                <c:pt idx="1">
                  <c:v>-2.8E-3</c:v>
                </c:pt>
                <c:pt idx="2" formatCode="0">
                  <c:v>0</c:v>
                </c:pt>
                <c:pt idx="3" formatCode="0.00000">
                  <c:v>2.2000000000000001E-4</c:v>
                </c:pt>
                <c:pt idx="4" formatCode="General">
                  <c:v>3.1E-4</c:v>
                </c:pt>
              </c:numCache>
            </c:numRef>
          </c:xVal>
          <c:yVal>
            <c:numRef>
              <c:f>Диаграммы!$J$43:$J$47</c:f>
              <c:numCache>
                <c:formatCode>0</c:formatCode>
                <c:ptCount val="5"/>
                <c:pt idx="0">
                  <c:v>-2242.6096000000002</c:v>
                </c:pt>
                <c:pt idx="1">
                  <c:v>-2242.6096000000002</c:v>
                </c:pt>
                <c:pt idx="2">
                  <c:v>0</c:v>
                </c:pt>
                <c:pt idx="3">
                  <c:v>178.38940000000002</c:v>
                </c:pt>
                <c:pt idx="4">
                  <c:v>178.38940000000002</c:v>
                </c:pt>
              </c:numCache>
            </c:numRef>
          </c:yVal>
          <c:smooth val="0"/>
        </c:ser>
        <c:ser>
          <c:idx val="0"/>
          <c:order val="1"/>
          <c:tx>
            <c:v>непродолж. II ПС</c:v>
          </c:tx>
          <c:spPr>
            <a:ln>
              <a:solidFill>
                <a:srgbClr val="FFC000"/>
              </a:solidFill>
              <a:prstDash val="lgDash"/>
            </a:ln>
          </c:spPr>
          <c:marker>
            <c:symbol val="none"/>
          </c:marker>
          <c:xVal>
            <c:numRef>
              <c:f>Диаграммы!$J$32:$J$36</c:f>
              <c:numCache>
                <c:formatCode>0.0000</c:formatCode>
                <c:ptCount val="5"/>
                <c:pt idx="0" formatCode="General">
                  <c:v>-3.5000000000000001E-3</c:v>
                </c:pt>
                <c:pt idx="1">
                  <c:v>-1.5E-3</c:v>
                </c:pt>
                <c:pt idx="2" formatCode="0">
                  <c:v>0</c:v>
                </c:pt>
                <c:pt idx="3" formatCode="0.00000">
                  <c:v>8.0000000000000007E-5</c:v>
                </c:pt>
                <c:pt idx="4" formatCode="General">
                  <c:v>1.4999999999999999E-4</c:v>
                </c:pt>
              </c:numCache>
            </c:numRef>
          </c:xVal>
          <c:yVal>
            <c:numRef>
              <c:f>Диаграммы!$J$43:$J$47</c:f>
              <c:numCache>
                <c:formatCode>0</c:formatCode>
                <c:ptCount val="5"/>
                <c:pt idx="0">
                  <c:v>-2242.6096000000002</c:v>
                </c:pt>
                <c:pt idx="1">
                  <c:v>-2242.6096000000002</c:v>
                </c:pt>
                <c:pt idx="2">
                  <c:v>0</c:v>
                </c:pt>
                <c:pt idx="3">
                  <c:v>178.38940000000002</c:v>
                </c:pt>
                <c:pt idx="4">
                  <c:v>178.38940000000002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291776"/>
        <c:axId val="105293696"/>
      </c:scatterChart>
      <c:valAx>
        <c:axId val="105291776"/>
        <c:scaling>
          <c:orientation val="minMax"/>
          <c:max val="0"/>
          <c:min val="-5.000000000000001E-3"/>
        </c:scaling>
        <c:delete val="0"/>
        <c:axPos val="b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ε</a:t>
                </a:r>
                <a:endParaRPr lang="ru-RU" sz="14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>
          <a:ln w="3175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5293696"/>
        <c:crossesAt val="0"/>
        <c:crossBetween val="midCat"/>
        <c:majorUnit val="1.0000000000000002E-3"/>
        <c:minorUnit val="2.5000000000000006E-4"/>
      </c:valAx>
      <c:valAx>
        <c:axId val="105293696"/>
        <c:scaling>
          <c:orientation val="minMax"/>
          <c:max val="0"/>
          <c:min val="-2500"/>
        </c:scaling>
        <c:delete val="0"/>
        <c:axPos val="l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σ</a:t>
                </a:r>
                <a:r>
                  <a:rPr lang="ru-RU" sz="1400"/>
                  <a:t>,</a:t>
                </a:r>
                <a:r>
                  <a:rPr lang="ru-RU" sz="1400" baseline="0"/>
                  <a:t> тс/м2</a:t>
                </a:r>
                <a:endParaRPr lang="ru-RU" sz="1400"/>
              </a:p>
            </c:rich>
          </c:tx>
          <c:layout/>
          <c:overlay val="0"/>
        </c:title>
        <c:numFmt formatCode="0" sourceLinked="1"/>
        <c:majorTickMark val="cross"/>
        <c:minorTickMark val="none"/>
        <c:tickLblPos val="nextTo"/>
        <c:spPr>
          <a:ln w="31750"/>
        </c:spPr>
        <c:crossAx val="105291776"/>
        <c:crossesAt val="0"/>
        <c:crossBetween val="midCat"/>
        <c:majorUnit val="500"/>
        <c:minorUnit val="25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83333333333334"/>
          <c:y val="4.8611111111111112E-2"/>
          <c:w val="0.7583333333333333"/>
          <c:h val="0.5625"/>
        </c:manualLayout>
      </c:layout>
      <c:scatterChart>
        <c:scatterStyle val="lineMarker"/>
        <c:varyColors val="0"/>
        <c:ser>
          <c:idx val="0"/>
          <c:order val="0"/>
          <c:tx>
            <c:v>непродолж. II ПС</c:v>
          </c:tx>
          <c:spPr>
            <a:ln>
              <a:solidFill>
                <a:srgbClr val="FFC000"/>
              </a:solidFill>
              <a:prstDash val="lgDash"/>
            </a:ln>
          </c:spPr>
          <c:marker>
            <c:symbol val="none"/>
          </c:marker>
          <c:xVal>
            <c:numRef>
              <c:f>Диаграммы!$J$34:$J$36</c:f>
              <c:numCache>
                <c:formatCode>0.00000</c:formatCode>
                <c:ptCount val="3"/>
                <c:pt idx="0" formatCode="0">
                  <c:v>0</c:v>
                </c:pt>
                <c:pt idx="1">
                  <c:v>8.0000000000000007E-5</c:v>
                </c:pt>
                <c:pt idx="2" formatCode="General">
                  <c:v>1.4999999999999999E-4</c:v>
                </c:pt>
              </c:numCache>
            </c:numRef>
          </c:xVal>
          <c:yVal>
            <c:numRef>
              <c:f>Диаграммы!$J$45:$J$47</c:f>
              <c:numCache>
                <c:formatCode>0</c:formatCode>
                <c:ptCount val="3"/>
                <c:pt idx="0">
                  <c:v>0</c:v>
                </c:pt>
                <c:pt idx="1">
                  <c:v>178.38940000000002</c:v>
                </c:pt>
                <c:pt idx="2">
                  <c:v>178.38940000000002</c:v>
                </c:pt>
              </c:numCache>
            </c:numRef>
          </c:yVal>
          <c:smooth val="0"/>
        </c:ser>
        <c:ser>
          <c:idx val="1"/>
          <c:order val="1"/>
          <c:tx>
            <c:v>продолж. II ПС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Диаграммы!$K$34:$K$36</c:f>
              <c:numCache>
                <c:formatCode>0.00000</c:formatCode>
                <c:ptCount val="3"/>
                <c:pt idx="0" formatCode="0">
                  <c:v>0</c:v>
                </c:pt>
                <c:pt idx="1">
                  <c:v>2.2000000000000001E-4</c:v>
                </c:pt>
                <c:pt idx="2" formatCode="General">
                  <c:v>3.1E-4</c:v>
                </c:pt>
              </c:numCache>
            </c:numRef>
          </c:xVal>
          <c:yVal>
            <c:numRef>
              <c:f>Диаграммы!$J$45:$J$47</c:f>
              <c:numCache>
                <c:formatCode>0</c:formatCode>
                <c:ptCount val="3"/>
                <c:pt idx="0">
                  <c:v>0</c:v>
                </c:pt>
                <c:pt idx="1">
                  <c:v>178.38940000000002</c:v>
                </c:pt>
                <c:pt idx="2">
                  <c:v>178.38940000000002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90272"/>
        <c:axId val="106392192"/>
      </c:scatterChart>
      <c:valAx>
        <c:axId val="106390272"/>
        <c:scaling>
          <c:orientation val="minMax"/>
          <c:max val="3.500000000000001E-4"/>
          <c:min val="0"/>
        </c:scaling>
        <c:delete val="0"/>
        <c:axPos val="b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ε</a:t>
                </a:r>
                <a:endParaRPr lang="ru-RU" sz="1400"/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spPr>
          <a:ln w="3175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6392192"/>
        <c:crossesAt val="0"/>
        <c:crossBetween val="midCat"/>
        <c:majorUnit val="1.0000000000000003E-4"/>
        <c:minorUnit val="2.5000000000000011E-5"/>
      </c:valAx>
      <c:valAx>
        <c:axId val="106392192"/>
        <c:scaling>
          <c:orientation val="minMax"/>
          <c:max val="200"/>
        </c:scaling>
        <c:delete val="0"/>
        <c:axPos val="l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 b="1" i="0" baseline="0">
                    <a:effectLst/>
                  </a:rPr>
                  <a:t>σ</a:t>
                </a:r>
                <a:r>
                  <a:rPr lang="ru-RU" sz="1400" b="1" i="0" baseline="0">
                    <a:effectLst/>
                  </a:rPr>
                  <a:t>, тс/м2</a:t>
                </a:r>
                <a:endParaRPr lang="ru-RU" sz="1400">
                  <a:effectLst/>
                </a:endParaRPr>
              </a:p>
            </c:rich>
          </c:tx>
          <c:layout/>
          <c:overlay val="0"/>
        </c:title>
        <c:numFmt formatCode="0" sourceLinked="1"/>
        <c:majorTickMark val="cross"/>
        <c:minorTickMark val="none"/>
        <c:tickLblPos val="nextTo"/>
        <c:spPr>
          <a:ln w="31750"/>
        </c:spPr>
        <c:crossAx val="106390272"/>
        <c:crossesAt val="0"/>
        <c:crossBetween val="midCat"/>
        <c:majorUnit val="50"/>
        <c:minorUnit val="25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6666666666669E-2"/>
          <c:y val="4.8611111111111112E-2"/>
          <c:w val="0.85"/>
          <c:h val="0.69097222222222221"/>
        </c:manualLayout>
      </c:layout>
      <c:scatterChart>
        <c:scatterStyle val="lineMarker"/>
        <c:varyColors val="0"/>
        <c:ser>
          <c:idx val="0"/>
          <c:order val="0"/>
          <c:tx>
            <c:v>I ПС прод. гор.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Диаграммы!$I$32:$I$34</c:f>
              <c:numCache>
                <c:formatCode>General</c:formatCode>
                <c:ptCount val="3"/>
                <c:pt idx="0">
                  <c:v>-4.7999999999999996E-3</c:v>
                </c:pt>
                <c:pt idx="1">
                  <c:v>-2.8E-3</c:v>
                </c:pt>
                <c:pt idx="2">
                  <c:v>0</c:v>
                </c:pt>
              </c:numCache>
            </c:numRef>
          </c:xVal>
          <c:yVal>
            <c:numRef>
              <c:f>Диаграммы!$I$43:$I$45</c:f>
              <c:numCache>
                <c:formatCode>0</c:formatCode>
                <c:ptCount val="3"/>
                <c:pt idx="0">
                  <c:v>-1559.6330400000002</c:v>
                </c:pt>
                <c:pt idx="1">
                  <c:v>-1559.6330400000002</c:v>
                </c:pt>
                <c:pt idx="2" formatCode="General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I ПС прод. верт.</c:v>
          </c:tx>
          <c:spPr>
            <a:ln>
              <a:solidFill>
                <a:srgbClr val="7030A0"/>
              </a:solidFill>
              <a:prstDash val="lgDash"/>
            </a:ln>
          </c:spPr>
          <c:marker>
            <c:symbol val="none"/>
          </c:marker>
          <c:xVal>
            <c:numRef>
              <c:f>Диаграммы!$H$32:$H$34</c:f>
              <c:numCache>
                <c:formatCode>0.0000</c:formatCode>
                <c:ptCount val="3"/>
                <c:pt idx="0" formatCode="General">
                  <c:v>-4.7999999999999996E-3</c:v>
                </c:pt>
                <c:pt idx="1">
                  <c:v>-2.8E-3</c:v>
                </c:pt>
                <c:pt idx="2" formatCode="0">
                  <c:v>0</c:v>
                </c:pt>
              </c:numCache>
            </c:numRef>
          </c:xVal>
          <c:yVal>
            <c:numRef>
              <c:f>Диаграммы!$H$43:$H$45</c:f>
              <c:numCache>
                <c:formatCode>0</c:formatCode>
                <c:ptCount val="3"/>
                <c:pt idx="0">
                  <c:v>-1403.6697360000003</c:v>
                </c:pt>
                <c:pt idx="1">
                  <c:v>-1403.6697360000003</c:v>
                </c:pt>
                <c:pt idx="2">
                  <c:v>0</c:v>
                </c:pt>
              </c:numCache>
            </c:numRef>
          </c:yVal>
          <c:smooth val="0"/>
        </c:ser>
        <c:ser>
          <c:idx val="6"/>
          <c:order val="2"/>
          <c:tx>
            <c:v>I ПС непрод. гор.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Диаграммы!$G$32:$G$34</c:f>
              <c:numCache>
                <c:formatCode>0.0000</c:formatCode>
                <c:ptCount val="3"/>
                <c:pt idx="0" formatCode="General">
                  <c:v>-3.5000000000000001E-3</c:v>
                </c:pt>
                <c:pt idx="1">
                  <c:v>-1.5E-3</c:v>
                </c:pt>
                <c:pt idx="2" formatCode="0">
                  <c:v>0</c:v>
                </c:pt>
              </c:numCache>
            </c:numRef>
          </c:xVal>
          <c:yVal>
            <c:numRef>
              <c:f>Диаграммы!$G$43:$G$45</c:f>
              <c:numCache>
                <c:formatCode>0</c:formatCode>
                <c:ptCount val="3"/>
                <c:pt idx="0">
                  <c:v>-1732.9256</c:v>
                </c:pt>
                <c:pt idx="1">
                  <c:v>-1732.9256</c:v>
                </c:pt>
                <c:pt idx="2">
                  <c:v>0</c:v>
                </c:pt>
              </c:numCache>
            </c:numRef>
          </c:yVal>
          <c:smooth val="0"/>
        </c:ser>
        <c:ser>
          <c:idx val="7"/>
          <c:order val="3"/>
          <c:tx>
            <c:v>I ПС непрод. верт.</c:v>
          </c:tx>
          <c:spPr>
            <a:ln>
              <a:solidFill>
                <a:srgbClr val="C00000"/>
              </a:solidFill>
              <a:prstDash val="lgDash"/>
            </a:ln>
          </c:spPr>
          <c:marker>
            <c:symbol val="none"/>
          </c:marker>
          <c:xVal>
            <c:numRef>
              <c:f>Диаграммы!$F$32:$F$34</c:f>
              <c:numCache>
                <c:formatCode>0.0000</c:formatCode>
                <c:ptCount val="3"/>
                <c:pt idx="0" formatCode="General">
                  <c:v>-3.5000000000000001E-3</c:v>
                </c:pt>
                <c:pt idx="1">
                  <c:v>-1.5E-3</c:v>
                </c:pt>
                <c:pt idx="2" formatCode="0">
                  <c:v>0</c:v>
                </c:pt>
              </c:numCache>
            </c:numRef>
          </c:xVal>
          <c:yVal>
            <c:numRef>
              <c:f>Диаграммы!$F$43:$F$45</c:f>
              <c:numCache>
                <c:formatCode>0</c:formatCode>
                <c:ptCount val="3"/>
                <c:pt idx="0">
                  <c:v>-1559.6330400000002</c:v>
                </c:pt>
                <c:pt idx="1">
                  <c:v>-1559.6330400000002</c:v>
                </c:pt>
                <c:pt idx="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39808"/>
        <c:axId val="106441728"/>
      </c:scatterChart>
      <c:valAx>
        <c:axId val="106439808"/>
        <c:scaling>
          <c:orientation val="minMax"/>
          <c:max val="0"/>
          <c:min val="-5.000000000000001E-3"/>
        </c:scaling>
        <c:delete val="0"/>
        <c:axPos val="b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/>
                  <a:t>ε</a:t>
                </a:r>
                <a:endParaRPr lang="ru-RU" sz="14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spPr>
          <a:ln w="31750"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6441728"/>
        <c:crossesAt val="0"/>
        <c:crossBetween val="midCat"/>
        <c:majorUnit val="1.0000000000000002E-3"/>
        <c:minorUnit val="2.5000000000000006E-4"/>
      </c:valAx>
      <c:valAx>
        <c:axId val="106441728"/>
        <c:scaling>
          <c:orientation val="minMax"/>
          <c:max val="0"/>
          <c:min val="-2500"/>
        </c:scaling>
        <c:delete val="0"/>
        <c:axPos val="l"/>
        <c:majorGridlines>
          <c:spPr>
            <a:ln w="12700"/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l-GR" sz="1400" b="1" i="0" baseline="0">
                    <a:effectLst/>
                  </a:rPr>
                  <a:t>σ</a:t>
                </a:r>
                <a:r>
                  <a:rPr lang="ru-RU" sz="1400" b="1" i="0" baseline="0">
                    <a:effectLst/>
                  </a:rPr>
                  <a:t>, тс/м2</a:t>
                </a:r>
                <a:endParaRPr lang="ru-RU" sz="1400">
                  <a:effectLst/>
                </a:endParaRPr>
              </a:p>
            </c:rich>
          </c:tx>
          <c:layout/>
          <c:overlay val="0"/>
        </c:title>
        <c:numFmt formatCode="0" sourceLinked="1"/>
        <c:majorTickMark val="cross"/>
        <c:minorTickMark val="none"/>
        <c:tickLblPos val="nextTo"/>
        <c:spPr>
          <a:ln w="31750"/>
        </c:spPr>
        <c:crossAx val="106439808"/>
        <c:crossesAt val="0"/>
        <c:crossBetween val="midCat"/>
        <c:majorUnit val="500"/>
        <c:minorUnit val="25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16</xdr:row>
      <xdr:rowOff>180975</xdr:rowOff>
    </xdr:from>
    <xdr:to>
      <xdr:col>20</xdr:col>
      <xdr:colOff>19050</xdr:colOff>
      <xdr:row>31</xdr:row>
      <xdr:rowOff>171450</xdr:rowOff>
    </xdr:to>
    <xdr:graphicFrame macro="">
      <xdr:nvGraphicFramePr>
        <xdr:cNvPr id="102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16</xdr:row>
      <xdr:rowOff>180975</xdr:rowOff>
    </xdr:from>
    <xdr:to>
      <xdr:col>27</xdr:col>
      <xdr:colOff>304800</xdr:colOff>
      <xdr:row>31</xdr:row>
      <xdr:rowOff>171450</xdr:rowOff>
    </xdr:to>
    <xdr:graphicFrame macro="">
      <xdr:nvGraphicFramePr>
        <xdr:cNvPr id="1026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3</xdr:row>
      <xdr:rowOff>0</xdr:rowOff>
    </xdr:from>
    <xdr:to>
      <xdr:col>27</xdr:col>
      <xdr:colOff>304800</xdr:colOff>
      <xdr:row>16</xdr:row>
      <xdr:rowOff>180975</xdr:rowOff>
    </xdr:to>
    <xdr:graphicFrame macro="">
      <xdr:nvGraphicFramePr>
        <xdr:cNvPr id="1027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48</xdr:row>
      <xdr:rowOff>0</xdr:rowOff>
    </xdr:from>
    <xdr:to>
      <xdr:col>27</xdr:col>
      <xdr:colOff>304800</xdr:colOff>
      <xdr:row>62</xdr:row>
      <xdr:rowOff>180975</xdr:rowOff>
    </xdr:to>
    <xdr:graphicFrame macro="">
      <xdr:nvGraphicFramePr>
        <xdr:cNvPr id="1028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34</xdr:row>
      <xdr:rowOff>9525</xdr:rowOff>
    </xdr:from>
    <xdr:to>
      <xdr:col>27</xdr:col>
      <xdr:colOff>304800</xdr:colOff>
      <xdr:row>48</xdr:row>
      <xdr:rowOff>0</xdr:rowOff>
    </xdr:to>
    <xdr:graphicFrame macro="">
      <xdr:nvGraphicFramePr>
        <xdr:cNvPr id="102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304800</xdr:colOff>
      <xdr:row>48</xdr:row>
      <xdr:rowOff>0</xdr:rowOff>
    </xdr:from>
    <xdr:to>
      <xdr:col>20</xdr:col>
      <xdr:colOff>0</xdr:colOff>
      <xdr:row>62</xdr:row>
      <xdr:rowOff>171450</xdr:rowOff>
    </xdr:to>
    <xdr:graphicFrame macro="">
      <xdr:nvGraphicFramePr>
        <xdr:cNvPr id="103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ordewind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6"/>
  <sheetViews>
    <sheetView tabSelected="1" zoomScale="85" zoomScaleNormal="85" workbookViewId="0"/>
  </sheetViews>
  <sheetFormatPr defaultColWidth="8.5703125" defaultRowHeight="15" customHeight="1" x14ac:dyDescent="0.25"/>
  <cols>
    <col min="1" max="1" width="2.85546875" style="34" customWidth="1"/>
    <col min="2" max="11" width="11.42578125" style="34" customWidth="1"/>
    <col min="12" max="16384" width="8.5703125" style="34"/>
  </cols>
  <sheetData>
    <row r="1" spans="2:14" ht="15.75" customHeight="1" x14ac:dyDescent="0.25">
      <c r="B1" s="33" t="str">
        <f>"Диаграммы состояния бетона по СП 52-101-2003 п.5.1.17 - 5.1.24 (отн. влажность 40-75%)"</f>
        <v>Диаграммы состояния бетона по СП 52-101-2003 п.5.1.17 - 5.1.24 (отн. влажность 40-75%)</v>
      </c>
    </row>
    <row r="2" spans="2:14" ht="15.75" customHeight="1" x14ac:dyDescent="0.25">
      <c r="B2" s="35" t="s">
        <v>73</v>
      </c>
    </row>
    <row r="3" spans="2:14" ht="15" customHeight="1" thickBot="1" x14ac:dyDescent="0.3">
      <c r="C3" s="36"/>
      <c r="E3" s="37" t="s">
        <v>60</v>
      </c>
      <c r="N3" s="37"/>
    </row>
    <row r="4" spans="2:14" ht="15" customHeight="1" x14ac:dyDescent="0.25">
      <c r="B4" s="32" t="s">
        <v>28</v>
      </c>
      <c r="C4" s="38">
        <v>32500</v>
      </c>
      <c r="D4" s="39" t="s">
        <v>25</v>
      </c>
      <c r="E4" s="136"/>
      <c r="F4" s="117" t="s">
        <v>6</v>
      </c>
      <c r="G4" s="118"/>
      <c r="H4" s="118"/>
      <c r="I4" s="119"/>
      <c r="J4" s="120" t="s">
        <v>7</v>
      </c>
      <c r="K4" s="121"/>
      <c r="M4" s="37" t="s">
        <v>63</v>
      </c>
    </row>
    <row r="5" spans="2:14" ht="15" customHeight="1" x14ac:dyDescent="0.25">
      <c r="B5" s="32" t="s">
        <v>27</v>
      </c>
      <c r="C5" s="40">
        <v>2.2999999999999998</v>
      </c>
      <c r="D5" s="39" t="s">
        <v>26</v>
      </c>
      <c r="E5" s="137"/>
      <c r="F5" s="139" t="s">
        <v>54</v>
      </c>
      <c r="G5" s="122"/>
      <c r="H5" s="122" t="s">
        <v>8</v>
      </c>
      <c r="I5" s="123"/>
      <c r="J5" s="124" t="s">
        <v>54</v>
      </c>
      <c r="K5" s="125" t="s">
        <v>8</v>
      </c>
      <c r="M5" s="39" t="s">
        <v>64</v>
      </c>
    </row>
    <row r="6" spans="2:14" ht="15" customHeight="1" thickBot="1" x14ac:dyDescent="0.3">
      <c r="B6" s="41"/>
      <c r="C6" s="41"/>
      <c r="E6" s="138"/>
      <c r="F6" s="72" t="s">
        <v>9</v>
      </c>
      <c r="G6" s="71" t="s">
        <v>10</v>
      </c>
      <c r="H6" s="71" t="s">
        <v>9</v>
      </c>
      <c r="I6" s="88" t="s">
        <v>10</v>
      </c>
      <c r="J6" s="126"/>
      <c r="K6" s="127"/>
      <c r="M6" s="37" t="s">
        <v>68</v>
      </c>
    </row>
    <row r="7" spans="2:14" ht="15" customHeight="1" x14ac:dyDescent="0.25">
      <c r="B7" s="41"/>
      <c r="C7" s="41"/>
      <c r="E7" s="79" t="s">
        <v>0</v>
      </c>
      <c r="F7" s="73">
        <v>-3.5000000000000001E-3</v>
      </c>
      <c r="G7" s="69">
        <v>-3.5000000000000001E-3</v>
      </c>
      <c r="H7" s="69">
        <v>-4.7999999999999996E-3</v>
      </c>
      <c r="I7" s="92">
        <v>-4.7999999999999996E-3</v>
      </c>
      <c r="J7" s="97">
        <v>-3.5000000000000001E-3</v>
      </c>
      <c r="K7" s="70">
        <v>-4.7999999999999996E-3</v>
      </c>
      <c r="M7" s="39" t="s">
        <v>51</v>
      </c>
    </row>
    <row r="8" spans="2:14" ht="15" customHeight="1" x14ac:dyDescent="0.25">
      <c r="B8" s="41"/>
      <c r="C8" s="32" t="s">
        <v>21</v>
      </c>
      <c r="E8" s="80" t="s">
        <v>1</v>
      </c>
      <c r="F8" s="74">
        <v>-2E-3</v>
      </c>
      <c r="G8" s="42">
        <v>-2E-3</v>
      </c>
      <c r="H8" s="42">
        <v>-3.3999999999999998E-3</v>
      </c>
      <c r="I8" s="93">
        <v>-3.3999999999999998E-3</v>
      </c>
      <c r="J8" s="98">
        <v>-2E-3</v>
      </c>
      <c r="K8" s="65">
        <v>-3.3999999999999998E-3</v>
      </c>
      <c r="M8" s="37" t="s">
        <v>65</v>
      </c>
    </row>
    <row r="9" spans="2:14" ht="15" customHeight="1" x14ac:dyDescent="0.25">
      <c r="B9" s="32" t="s">
        <v>17</v>
      </c>
      <c r="C9" s="40">
        <v>17</v>
      </c>
      <c r="D9" s="39" t="s">
        <v>71</v>
      </c>
      <c r="E9" s="80" t="s">
        <v>2</v>
      </c>
      <c r="F9" s="75">
        <f>F22/$C$28</f>
        <v>-2.8246153846153851E-4</v>
      </c>
      <c r="G9" s="43">
        <f>G22/$C$28</f>
        <v>-3.1384615384615381E-4</v>
      </c>
      <c r="H9" s="43">
        <f>H22/$C$29</f>
        <v>-8.3891076923076936E-4</v>
      </c>
      <c r="I9" s="43">
        <f>I22/$C$29</f>
        <v>-9.3212307692307694E-4</v>
      </c>
      <c r="J9" s="99">
        <f>J22/$C$28</f>
        <v>-4.0615384615384624E-4</v>
      </c>
      <c r="K9" s="66">
        <f>J22/$C$29</f>
        <v>-1.3403076923076923E-3</v>
      </c>
      <c r="M9" s="39" t="s">
        <v>52</v>
      </c>
    </row>
    <row r="10" spans="2:14" ht="15" customHeight="1" x14ac:dyDescent="0.25">
      <c r="B10" s="32" t="s">
        <v>19</v>
      </c>
      <c r="C10" s="40">
        <v>1.1499999999999999</v>
      </c>
      <c r="D10" s="39" t="s">
        <v>71</v>
      </c>
      <c r="E10" s="80">
        <v>0</v>
      </c>
      <c r="F10" s="74">
        <v>0</v>
      </c>
      <c r="G10" s="42">
        <v>0</v>
      </c>
      <c r="H10" s="42">
        <v>0</v>
      </c>
      <c r="I10" s="93">
        <v>0</v>
      </c>
      <c r="J10" s="98">
        <v>0</v>
      </c>
      <c r="K10" s="65">
        <v>0</v>
      </c>
      <c r="M10" s="37" t="s">
        <v>66</v>
      </c>
    </row>
    <row r="11" spans="2:14" ht="15" customHeight="1" x14ac:dyDescent="0.25">
      <c r="B11" s="32" t="s">
        <v>18</v>
      </c>
      <c r="C11" s="40">
        <v>22</v>
      </c>
      <c r="D11" s="39" t="s">
        <v>72</v>
      </c>
      <c r="E11" s="80" t="s">
        <v>3</v>
      </c>
      <c r="F11" s="76"/>
      <c r="G11" s="44"/>
      <c r="H11" s="44"/>
      <c r="I11" s="94"/>
      <c r="J11" s="99">
        <f>J24/$C$28</f>
        <v>3.2307692307692308E-5</v>
      </c>
      <c r="K11" s="66">
        <f>J24/$C$29</f>
        <v>1.0661538461538461E-4</v>
      </c>
      <c r="M11" s="39" t="s">
        <v>69</v>
      </c>
    </row>
    <row r="12" spans="2:14" ht="15" customHeight="1" x14ac:dyDescent="0.25">
      <c r="B12" s="32" t="s">
        <v>20</v>
      </c>
      <c r="C12" s="40">
        <v>1.75</v>
      </c>
      <c r="D12" s="39" t="s">
        <v>72</v>
      </c>
      <c r="E12" s="80" t="s">
        <v>4</v>
      </c>
      <c r="F12" s="77"/>
      <c r="G12" s="45"/>
      <c r="H12" s="45"/>
      <c r="I12" s="95"/>
      <c r="J12" s="98">
        <v>1E-4</v>
      </c>
      <c r="K12" s="65">
        <v>2.4000000000000001E-4</v>
      </c>
      <c r="M12" s="37" t="s">
        <v>67</v>
      </c>
    </row>
    <row r="13" spans="2:14" ht="15" customHeight="1" thickBot="1" x14ac:dyDescent="0.3">
      <c r="B13" s="41"/>
      <c r="C13" s="41"/>
      <c r="E13" s="81" t="s">
        <v>5</v>
      </c>
      <c r="F13" s="78"/>
      <c r="G13" s="67"/>
      <c r="H13" s="67"/>
      <c r="I13" s="96"/>
      <c r="J13" s="100">
        <v>1.4999999999999999E-4</v>
      </c>
      <c r="K13" s="68">
        <v>3.1E-4</v>
      </c>
      <c r="M13" s="39" t="s">
        <v>53</v>
      </c>
    </row>
    <row r="14" spans="2:14" ht="15" customHeight="1" x14ac:dyDescent="0.25">
      <c r="B14" s="46"/>
      <c r="C14" s="41"/>
      <c r="E14" s="36" t="s">
        <v>58</v>
      </c>
      <c r="F14" s="47">
        <f>F22/F9</f>
        <v>3312945.9999999995</v>
      </c>
      <c r="G14" s="47">
        <f>G22/G9</f>
        <v>3312946</v>
      </c>
      <c r="H14" s="47">
        <f t="shared" ref="H14:I14" si="0">H22/H9</f>
        <v>1003923.0303030304</v>
      </c>
      <c r="I14" s="47">
        <f t="shared" si="0"/>
        <v>1003923.0303030304</v>
      </c>
      <c r="J14" s="47">
        <f>J22/J9</f>
        <v>3312946</v>
      </c>
      <c r="K14" s="47">
        <f>J22/K9</f>
        <v>1003923.0303030304</v>
      </c>
    </row>
    <row r="15" spans="2:14" ht="15" customHeight="1" x14ac:dyDescent="0.25">
      <c r="E15" s="36"/>
      <c r="J15" s="47"/>
      <c r="K15" s="47"/>
    </row>
    <row r="16" spans="2:14" ht="15" customHeight="1" thickBot="1" x14ac:dyDescent="0.3">
      <c r="B16" s="48" t="s">
        <v>17</v>
      </c>
      <c r="C16" s="49">
        <f>C9*101.9368*(-1)</f>
        <v>-1732.9256</v>
      </c>
      <c r="E16" s="50" t="s">
        <v>59</v>
      </c>
      <c r="F16" s="51"/>
      <c r="G16" s="51"/>
      <c r="H16" s="51"/>
      <c r="I16" s="51"/>
      <c r="J16" s="51"/>
      <c r="K16" s="52"/>
      <c r="N16" s="39"/>
    </row>
    <row r="17" spans="2:11" ht="15" customHeight="1" x14ac:dyDescent="0.25">
      <c r="B17" s="48" t="s">
        <v>19</v>
      </c>
      <c r="C17" s="49">
        <f>C10*101.9368</f>
        <v>117.22731999999999</v>
      </c>
      <c r="E17" s="136"/>
      <c r="F17" s="117" t="s">
        <v>6</v>
      </c>
      <c r="G17" s="118"/>
      <c r="H17" s="118"/>
      <c r="I17" s="119"/>
      <c r="J17" s="120" t="s">
        <v>7</v>
      </c>
      <c r="K17" s="121"/>
    </row>
    <row r="18" spans="2:11" ht="15" customHeight="1" x14ac:dyDescent="0.25">
      <c r="B18" s="48" t="s">
        <v>18</v>
      </c>
      <c r="C18" s="49">
        <f>C11*101.9368*(-1)</f>
        <v>-2242.6096000000002</v>
      </c>
      <c r="E18" s="137"/>
      <c r="F18" s="139" t="s">
        <v>54</v>
      </c>
      <c r="G18" s="122"/>
      <c r="H18" s="122" t="s">
        <v>8</v>
      </c>
      <c r="I18" s="123"/>
      <c r="J18" s="124"/>
      <c r="K18" s="125"/>
    </row>
    <row r="19" spans="2:11" ht="15" customHeight="1" thickBot="1" x14ac:dyDescent="0.3">
      <c r="B19" s="48" t="s">
        <v>20</v>
      </c>
      <c r="C19" s="49">
        <f>C12*101.9368</f>
        <v>178.38940000000002</v>
      </c>
      <c r="E19" s="138"/>
      <c r="F19" s="72" t="s">
        <v>9</v>
      </c>
      <c r="G19" s="71" t="s">
        <v>10</v>
      </c>
      <c r="H19" s="71" t="s">
        <v>9</v>
      </c>
      <c r="I19" s="88" t="s">
        <v>10</v>
      </c>
      <c r="J19" s="126"/>
      <c r="K19" s="127"/>
    </row>
    <row r="20" spans="2:11" ht="15" customHeight="1" x14ac:dyDescent="0.25">
      <c r="B20" s="41"/>
      <c r="C20" s="53"/>
      <c r="E20" s="79" t="s">
        <v>11</v>
      </c>
      <c r="F20" s="86">
        <f>F21</f>
        <v>-1559.6330400000002</v>
      </c>
      <c r="G20" s="87">
        <f>G21</f>
        <v>-1732.9256</v>
      </c>
      <c r="H20" s="87">
        <f>H21</f>
        <v>-1403.6697360000003</v>
      </c>
      <c r="I20" s="116">
        <f>I21</f>
        <v>-1559.6330400000002</v>
      </c>
      <c r="J20" s="140">
        <f>J21</f>
        <v>-2242.6096000000002</v>
      </c>
      <c r="K20" s="141"/>
    </row>
    <row r="21" spans="2:11" ht="15" customHeight="1" x14ac:dyDescent="0.25">
      <c r="E21" s="80" t="s">
        <v>12</v>
      </c>
      <c r="F21" s="83">
        <f>G21*0.9</f>
        <v>-1559.6330400000002</v>
      </c>
      <c r="G21" s="54">
        <f>C16</f>
        <v>-1732.9256</v>
      </c>
      <c r="H21" s="54">
        <f>I21*0.9</f>
        <v>-1403.6697360000003</v>
      </c>
      <c r="I21" s="114">
        <f>C16*0.9</f>
        <v>-1559.6330400000002</v>
      </c>
      <c r="J21" s="132">
        <f>C18</f>
        <v>-2242.6096000000002</v>
      </c>
      <c r="K21" s="133"/>
    </row>
    <row r="22" spans="2:11" ht="15" customHeight="1" x14ac:dyDescent="0.25">
      <c r="B22" s="55" t="s">
        <v>22</v>
      </c>
      <c r="C22" s="56"/>
      <c r="E22" s="80" t="s">
        <v>13</v>
      </c>
      <c r="F22" s="83">
        <f>0.6*F21</f>
        <v>-935.77982400000008</v>
      </c>
      <c r="G22" s="54">
        <f>0.6*G21</f>
        <v>-1039.7553599999999</v>
      </c>
      <c r="H22" s="54">
        <f>H21*0.6</f>
        <v>-842.20184160000019</v>
      </c>
      <c r="I22" s="114">
        <f>I21*0.6</f>
        <v>-935.77982400000008</v>
      </c>
      <c r="J22" s="132">
        <f>0.6*J21</f>
        <v>-1345.5657600000002</v>
      </c>
      <c r="K22" s="133"/>
    </row>
    <row r="23" spans="2:11" ht="15" customHeight="1" x14ac:dyDescent="0.25">
      <c r="B23" s="57" t="s">
        <v>70</v>
      </c>
      <c r="C23" s="58"/>
      <c r="E23" s="80">
        <v>0</v>
      </c>
      <c r="F23" s="83">
        <v>0</v>
      </c>
      <c r="G23" s="54">
        <v>0</v>
      </c>
      <c r="H23" s="54">
        <v>0</v>
      </c>
      <c r="I23" s="114">
        <v>0</v>
      </c>
      <c r="J23" s="132">
        <v>0</v>
      </c>
      <c r="K23" s="133"/>
    </row>
    <row r="24" spans="2:11" ht="15" customHeight="1" x14ac:dyDescent="0.25">
      <c r="B24" s="59"/>
      <c r="C24" s="60"/>
      <c r="E24" s="80" t="s">
        <v>14</v>
      </c>
      <c r="F24" s="84"/>
      <c r="G24" s="61"/>
      <c r="H24" s="61"/>
      <c r="I24" s="90"/>
      <c r="J24" s="132">
        <f>0.6*J25</f>
        <v>107.03364000000001</v>
      </c>
      <c r="K24" s="133"/>
    </row>
    <row r="25" spans="2:11" ht="15" customHeight="1" x14ac:dyDescent="0.25">
      <c r="B25" s="59"/>
      <c r="C25" s="60"/>
      <c r="E25" s="80" t="s">
        <v>15</v>
      </c>
      <c r="F25" s="84"/>
      <c r="G25" s="61"/>
      <c r="H25" s="61"/>
      <c r="I25" s="90"/>
      <c r="J25" s="132">
        <f>C19</f>
        <v>178.38940000000002</v>
      </c>
      <c r="K25" s="133"/>
    </row>
    <row r="26" spans="2:11" ht="15" customHeight="1" thickBot="1" x14ac:dyDescent="0.3">
      <c r="E26" s="81" t="s">
        <v>16</v>
      </c>
      <c r="F26" s="85"/>
      <c r="G26" s="82"/>
      <c r="H26" s="82"/>
      <c r="I26" s="91"/>
      <c r="J26" s="134">
        <f>J25</f>
        <v>178.38940000000002</v>
      </c>
      <c r="K26" s="135"/>
    </row>
    <row r="28" spans="2:11" ht="15" customHeight="1" thickBot="1" x14ac:dyDescent="0.3">
      <c r="B28" s="48" t="s">
        <v>24</v>
      </c>
      <c r="C28" s="49">
        <f>C4*101.9368</f>
        <v>3312946</v>
      </c>
      <c r="E28" s="37" t="s">
        <v>61</v>
      </c>
    </row>
    <row r="29" spans="2:11" ht="15" customHeight="1" x14ac:dyDescent="0.25">
      <c r="B29" s="48" t="s">
        <v>23</v>
      </c>
      <c r="C29" s="49">
        <f>C28/(1+C5)</f>
        <v>1003923.0303030304</v>
      </c>
      <c r="E29" s="136"/>
      <c r="F29" s="117" t="s">
        <v>6</v>
      </c>
      <c r="G29" s="118"/>
      <c r="H29" s="118"/>
      <c r="I29" s="119"/>
      <c r="J29" s="120" t="s">
        <v>7</v>
      </c>
      <c r="K29" s="121"/>
    </row>
    <row r="30" spans="2:11" ht="15" customHeight="1" x14ac:dyDescent="0.25">
      <c r="E30" s="137"/>
      <c r="F30" s="139" t="s">
        <v>54</v>
      </c>
      <c r="G30" s="122"/>
      <c r="H30" s="122" t="s">
        <v>8</v>
      </c>
      <c r="I30" s="123"/>
      <c r="J30" s="128" t="s">
        <v>54</v>
      </c>
      <c r="K30" s="130" t="s">
        <v>8</v>
      </c>
    </row>
    <row r="31" spans="2:11" ht="15" customHeight="1" thickBot="1" x14ac:dyDescent="0.3">
      <c r="E31" s="138"/>
      <c r="F31" s="72" t="s">
        <v>9</v>
      </c>
      <c r="G31" s="71" t="s">
        <v>10</v>
      </c>
      <c r="H31" s="71" t="s">
        <v>9</v>
      </c>
      <c r="I31" s="88" t="s">
        <v>10</v>
      </c>
      <c r="J31" s="129"/>
      <c r="K31" s="131"/>
    </row>
    <row r="32" spans="2:11" ht="15" customHeight="1" x14ac:dyDescent="0.25">
      <c r="E32" s="79" t="s">
        <v>0</v>
      </c>
      <c r="F32" s="73">
        <v>-3.5000000000000001E-3</v>
      </c>
      <c r="G32" s="69">
        <v>-3.5000000000000001E-3</v>
      </c>
      <c r="H32" s="69">
        <v>-4.7999999999999996E-3</v>
      </c>
      <c r="I32" s="92">
        <v>-4.7999999999999996E-3</v>
      </c>
      <c r="J32" s="97">
        <v>-3.5000000000000001E-3</v>
      </c>
      <c r="K32" s="70">
        <v>-4.7999999999999996E-3</v>
      </c>
    </row>
    <row r="33" spans="2:14" ht="15" customHeight="1" x14ac:dyDescent="0.25">
      <c r="E33" s="80" t="s">
        <v>2</v>
      </c>
      <c r="F33" s="104">
        <v>-1.5E-3</v>
      </c>
      <c r="G33" s="62">
        <v>-1.5E-3</v>
      </c>
      <c r="H33" s="62">
        <v>-2.8E-3</v>
      </c>
      <c r="I33" s="93">
        <v>-2.8E-3</v>
      </c>
      <c r="J33" s="108">
        <v>-1.5E-3</v>
      </c>
      <c r="K33" s="101">
        <v>-2.8E-3</v>
      </c>
    </row>
    <row r="34" spans="2:14" ht="15" customHeight="1" x14ac:dyDescent="0.25">
      <c r="B34" s="39"/>
      <c r="E34" s="80">
        <v>0</v>
      </c>
      <c r="F34" s="105">
        <v>0</v>
      </c>
      <c r="G34" s="63">
        <v>0</v>
      </c>
      <c r="H34" s="63">
        <v>0</v>
      </c>
      <c r="I34" s="93">
        <v>0</v>
      </c>
      <c r="J34" s="109">
        <v>0</v>
      </c>
      <c r="K34" s="102">
        <v>0</v>
      </c>
      <c r="N34" s="37"/>
    </row>
    <row r="35" spans="2:14" ht="15" customHeight="1" x14ac:dyDescent="0.25">
      <c r="B35" s="39"/>
      <c r="E35" s="80" t="s">
        <v>3</v>
      </c>
      <c r="F35" s="106"/>
      <c r="G35" s="64"/>
      <c r="H35" s="64"/>
      <c r="I35" s="107"/>
      <c r="J35" s="110">
        <v>8.0000000000000007E-5</v>
      </c>
      <c r="K35" s="103">
        <v>2.2000000000000001E-4</v>
      </c>
    </row>
    <row r="36" spans="2:14" ht="15" customHeight="1" thickBot="1" x14ac:dyDescent="0.3">
      <c r="B36" s="39"/>
      <c r="E36" s="81" t="s">
        <v>5</v>
      </c>
      <c r="F36" s="78"/>
      <c r="G36" s="67"/>
      <c r="H36" s="67"/>
      <c r="I36" s="96"/>
      <c r="J36" s="100">
        <v>1.4999999999999999E-4</v>
      </c>
      <c r="K36" s="68">
        <v>3.1E-4</v>
      </c>
    </row>
    <row r="37" spans="2:14" ht="15" customHeight="1" x14ac:dyDescent="0.25">
      <c r="B37" s="39"/>
      <c r="E37" s="36" t="s">
        <v>57</v>
      </c>
      <c r="F37" s="47">
        <f>F44/F33</f>
        <v>1039755.3600000001</v>
      </c>
      <c r="G37" s="47">
        <f>G44/G33</f>
        <v>1155283.7333333334</v>
      </c>
      <c r="H37" s="47">
        <f t="shared" ref="H37:I37" si="1">H44/H33</f>
        <v>501310.62000000011</v>
      </c>
      <c r="I37" s="47">
        <f t="shared" si="1"/>
        <v>557011.80000000005</v>
      </c>
      <c r="J37" s="47">
        <f>J44/J33</f>
        <v>1495073.0666666669</v>
      </c>
      <c r="K37" s="34">
        <f>J44/K33</f>
        <v>800932.00000000012</v>
      </c>
    </row>
    <row r="39" spans="2:14" ht="15" customHeight="1" thickBot="1" x14ac:dyDescent="0.3">
      <c r="E39" s="50" t="s">
        <v>62</v>
      </c>
      <c r="F39" s="51"/>
      <c r="G39" s="51"/>
      <c r="H39" s="51"/>
      <c r="I39" s="51"/>
      <c r="J39" s="51"/>
      <c r="K39" s="51"/>
    </row>
    <row r="40" spans="2:14" ht="15" customHeight="1" x14ac:dyDescent="0.25">
      <c r="E40" s="136"/>
      <c r="F40" s="117" t="s">
        <v>6</v>
      </c>
      <c r="G40" s="118"/>
      <c r="H40" s="118"/>
      <c r="I40" s="119"/>
      <c r="J40" s="120" t="s">
        <v>7</v>
      </c>
      <c r="K40" s="121"/>
    </row>
    <row r="41" spans="2:14" ht="15" customHeight="1" x14ac:dyDescent="0.25">
      <c r="E41" s="137"/>
      <c r="F41" s="139" t="s">
        <v>54</v>
      </c>
      <c r="G41" s="122"/>
      <c r="H41" s="122" t="s">
        <v>8</v>
      </c>
      <c r="I41" s="123"/>
      <c r="J41" s="124"/>
      <c r="K41" s="125"/>
    </row>
    <row r="42" spans="2:14" ht="15" customHeight="1" thickBot="1" x14ac:dyDescent="0.3">
      <c r="E42" s="138"/>
      <c r="F42" s="72" t="s">
        <v>9</v>
      </c>
      <c r="G42" s="71" t="s">
        <v>10</v>
      </c>
      <c r="H42" s="71" t="s">
        <v>9</v>
      </c>
      <c r="I42" s="88" t="s">
        <v>10</v>
      </c>
      <c r="J42" s="126"/>
      <c r="K42" s="127"/>
    </row>
    <row r="43" spans="2:14" ht="15" customHeight="1" x14ac:dyDescent="0.25">
      <c r="E43" s="113" t="s">
        <v>55</v>
      </c>
      <c r="F43" s="86">
        <f>F44</f>
        <v>-1559.6330400000002</v>
      </c>
      <c r="G43" s="87">
        <f>G44</f>
        <v>-1732.9256</v>
      </c>
      <c r="H43" s="87">
        <f>H44</f>
        <v>-1403.6697360000003</v>
      </c>
      <c r="I43" s="116">
        <f>I44</f>
        <v>-1559.6330400000002</v>
      </c>
      <c r="J43" s="140">
        <f>J44</f>
        <v>-2242.6096000000002</v>
      </c>
      <c r="K43" s="141"/>
    </row>
    <row r="44" spans="2:14" ht="15" customHeight="1" x14ac:dyDescent="0.25">
      <c r="E44" s="80" t="s">
        <v>55</v>
      </c>
      <c r="F44" s="83">
        <f>G44*0.9</f>
        <v>-1559.6330400000002</v>
      </c>
      <c r="G44" s="54">
        <f>C16</f>
        <v>-1732.9256</v>
      </c>
      <c r="H44" s="54">
        <f>I44*0.9</f>
        <v>-1403.6697360000003</v>
      </c>
      <c r="I44" s="114">
        <f>C16*0.9</f>
        <v>-1559.6330400000002</v>
      </c>
      <c r="J44" s="132">
        <f>C18</f>
        <v>-2242.6096000000002</v>
      </c>
      <c r="K44" s="133"/>
    </row>
    <row r="45" spans="2:14" ht="15" customHeight="1" x14ac:dyDescent="0.25">
      <c r="E45" s="80">
        <v>0</v>
      </c>
      <c r="F45" s="83">
        <v>0</v>
      </c>
      <c r="G45" s="54">
        <v>0</v>
      </c>
      <c r="H45" s="54">
        <v>0</v>
      </c>
      <c r="I45" s="89">
        <v>0</v>
      </c>
      <c r="J45" s="132">
        <v>0</v>
      </c>
      <c r="K45" s="133"/>
    </row>
    <row r="46" spans="2:14" ht="15" customHeight="1" x14ac:dyDescent="0.25">
      <c r="B46" s="39"/>
      <c r="E46" s="80" t="s">
        <v>56</v>
      </c>
      <c r="F46" s="83"/>
      <c r="G46" s="54"/>
      <c r="H46" s="54"/>
      <c r="I46" s="114"/>
      <c r="J46" s="132">
        <f>C19</f>
        <v>178.38940000000002</v>
      </c>
      <c r="K46" s="133"/>
    </row>
    <row r="47" spans="2:14" ht="15" customHeight="1" thickBot="1" x14ac:dyDescent="0.3">
      <c r="B47" s="37"/>
      <c r="E47" s="81" t="s">
        <v>56</v>
      </c>
      <c r="F47" s="112"/>
      <c r="G47" s="111"/>
      <c r="H47" s="111"/>
      <c r="I47" s="115"/>
      <c r="J47" s="134">
        <f>J46</f>
        <v>178.38940000000002</v>
      </c>
      <c r="K47" s="135"/>
      <c r="N47" s="37"/>
    </row>
    <row r="48" spans="2:14" ht="15" customHeight="1" x14ac:dyDescent="0.25">
      <c r="B48" s="39"/>
      <c r="N48" s="39"/>
    </row>
    <row r="49" spans="2:2" ht="15" customHeight="1" x14ac:dyDescent="0.25">
      <c r="B49" s="37"/>
    </row>
    <row r="50" spans="2:2" ht="15" customHeight="1" x14ac:dyDescent="0.25">
      <c r="B50" s="39"/>
    </row>
    <row r="51" spans="2:2" ht="15" customHeight="1" x14ac:dyDescent="0.25">
      <c r="B51" s="37"/>
    </row>
    <row r="52" spans="2:2" ht="15" customHeight="1" x14ac:dyDescent="0.25">
      <c r="B52" s="39"/>
    </row>
    <row r="53" spans="2:2" ht="15" customHeight="1" x14ac:dyDescent="0.25">
      <c r="B53" s="37"/>
    </row>
    <row r="54" spans="2:2" ht="15" customHeight="1" x14ac:dyDescent="0.25">
      <c r="B54" s="39"/>
    </row>
    <row r="55" spans="2:2" ht="15" customHeight="1" x14ac:dyDescent="0.25">
      <c r="B55" s="37"/>
    </row>
    <row r="56" spans="2:2" ht="15" customHeight="1" x14ac:dyDescent="0.25">
      <c r="B56" s="39"/>
    </row>
  </sheetData>
  <mergeCells count="36">
    <mergeCell ref="E40:E42"/>
    <mergeCell ref="E17:E19"/>
    <mergeCell ref="J5:J6"/>
    <mergeCell ref="K5:K6"/>
    <mergeCell ref="J45:K45"/>
    <mergeCell ref="J23:K23"/>
    <mergeCell ref="J24:K24"/>
    <mergeCell ref="J40:K42"/>
    <mergeCell ref="F17:I17"/>
    <mergeCell ref="F40:I40"/>
    <mergeCell ref="F41:G41"/>
    <mergeCell ref="H41:I41"/>
    <mergeCell ref="J46:K46"/>
    <mergeCell ref="J47:K47"/>
    <mergeCell ref="E4:E6"/>
    <mergeCell ref="E29:E31"/>
    <mergeCell ref="J25:K25"/>
    <mergeCell ref="J26:K26"/>
    <mergeCell ref="F5:G5"/>
    <mergeCell ref="H5:I5"/>
    <mergeCell ref="F18:G18"/>
    <mergeCell ref="H18:I18"/>
    <mergeCell ref="F30:G30"/>
    <mergeCell ref="J43:K43"/>
    <mergeCell ref="J44:K44"/>
    <mergeCell ref="J20:K20"/>
    <mergeCell ref="J21:K21"/>
    <mergeCell ref="J22:K22"/>
    <mergeCell ref="F4:I4"/>
    <mergeCell ref="J4:K4"/>
    <mergeCell ref="F29:I29"/>
    <mergeCell ref="J29:K29"/>
    <mergeCell ref="H30:I30"/>
    <mergeCell ref="J17:K19"/>
    <mergeCell ref="J30:J31"/>
    <mergeCell ref="K30:K31"/>
  </mergeCells>
  <hyperlinks>
    <hyperlink ref="B2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5"/>
  <sheetViews>
    <sheetView workbookViewId="0">
      <selection activeCell="C15" sqref="C15:M15"/>
    </sheetView>
  </sheetViews>
  <sheetFormatPr defaultRowHeight="15" customHeight="1" x14ac:dyDescent="0.25"/>
  <cols>
    <col min="1" max="1" width="2.85546875" style="2" customWidth="1"/>
    <col min="2" max="2" width="41.5703125" style="24" customWidth="1"/>
    <col min="3" max="16384" width="9.140625" style="2"/>
  </cols>
  <sheetData>
    <row r="2" spans="2:13" ht="15" customHeight="1" thickBot="1" x14ac:dyDescent="0.3">
      <c r="B2" s="1" t="s">
        <v>48</v>
      </c>
    </row>
    <row r="3" spans="2:13" ht="30" customHeight="1" x14ac:dyDescent="0.25">
      <c r="B3" s="142" t="s">
        <v>49</v>
      </c>
      <c r="C3" s="144" t="s">
        <v>79</v>
      </c>
      <c r="D3" s="144"/>
      <c r="E3" s="144"/>
      <c r="F3" s="144"/>
      <c r="G3" s="144"/>
      <c r="H3" s="144"/>
      <c r="I3" s="144"/>
      <c r="J3" s="144"/>
      <c r="K3" s="144"/>
      <c r="L3" s="144"/>
      <c r="M3" s="145"/>
    </row>
    <row r="4" spans="2:13" ht="15" customHeight="1" thickBot="1" x14ac:dyDescent="0.3">
      <c r="B4" s="143"/>
      <c r="C4" s="3" t="s">
        <v>30</v>
      </c>
      <c r="D4" s="3" t="s">
        <v>31</v>
      </c>
      <c r="E4" s="3" t="s">
        <v>32</v>
      </c>
      <c r="F4" s="3" t="s">
        <v>33</v>
      </c>
      <c r="G4" s="4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5" t="s">
        <v>40</v>
      </c>
    </row>
    <row r="5" spans="2:13" ht="15" customHeight="1" x14ac:dyDescent="0.25">
      <c r="B5" s="6" t="s">
        <v>74</v>
      </c>
      <c r="C5" s="7">
        <v>7.5</v>
      </c>
      <c r="D5" s="7">
        <v>11</v>
      </c>
      <c r="E5" s="7">
        <v>15</v>
      </c>
      <c r="F5" s="7">
        <v>18.5</v>
      </c>
      <c r="G5" s="8">
        <v>22</v>
      </c>
      <c r="H5" s="7">
        <v>25.5</v>
      </c>
      <c r="I5" s="7">
        <v>29</v>
      </c>
      <c r="J5" s="7">
        <v>32</v>
      </c>
      <c r="K5" s="7">
        <v>36</v>
      </c>
      <c r="L5" s="7">
        <v>39.5</v>
      </c>
      <c r="M5" s="9">
        <v>43</v>
      </c>
    </row>
    <row r="6" spans="2:13" ht="15" customHeight="1" thickBot="1" x14ac:dyDescent="0.3">
      <c r="B6" s="10" t="s">
        <v>75</v>
      </c>
      <c r="C6" s="11">
        <v>0.85</v>
      </c>
      <c r="D6" s="11">
        <v>1.1000000000000001</v>
      </c>
      <c r="E6" s="11">
        <v>1.35</v>
      </c>
      <c r="F6" s="11">
        <v>1.55</v>
      </c>
      <c r="G6" s="12">
        <v>1.75</v>
      </c>
      <c r="H6" s="11">
        <v>1.95</v>
      </c>
      <c r="I6" s="11">
        <v>2.1</v>
      </c>
      <c r="J6" s="11">
        <v>2.25</v>
      </c>
      <c r="K6" s="11">
        <v>2.4500000000000002</v>
      </c>
      <c r="L6" s="11">
        <v>2.6</v>
      </c>
      <c r="M6" s="13">
        <v>2.75</v>
      </c>
    </row>
    <row r="7" spans="2:13" ht="15" customHeight="1" x14ac:dyDescent="0.25">
      <c r="B7" s="14"/>
      <c r="C7" s="15"/>
      <c r="D7" s="15"/>
      <c r="E7" s="15"/>
      <c r="F7" s="15"/>
      <c r="G7" s="16"/>
      <c r="H7" s="15"/>
      <c r="I7" s="15"/>
      <c r="J7" s="15"/>
      <c r="K7" s="15"/>
      <c r="L7" s="15"/>
      <c r="M7" s="15"/>
    </row>
    <row r="8" spans="2:13" ht="15" customHeight="1" thickBot="1" x14ac:dyDescent="0.3">
      <c r="B8" s="1" t="s">
        <v>50</v>
      </c>
    </row>
    <row r="9" spans="2:13" ht="30" customHeight="1" x14ac:dyDescent="0.25">
      <c r="B9" s="142" t="s">
        <v>49</v>
      </c>
      <c r="C9" s="144" t="s">
        <v>80</v>
      </c>
      <c r="D9" s="144"/>
      <c r="E9" s="144"/>
      <c r="F9" s="144"/>
      <c r="G9" s="144"/>
      <c r="H9" s="144"/>
      <c r="I9" s="144"/>
      <c r="J9" s="144"/>
      <c r="K9" s="144"/>
      <c r="L9" s="144"/>
      <c r="M9" s="145"/>
    </row>
    <row r="10" spans="2:13" ht="15" customHeight="1" thickBot="1" x14ac:dyDescent="0.3">
      <c r="B10" s="143"/>
      <c r="C10" s="3" t="s">
        <v>30</v>
      </c>
      <c r="D10" s="3" t="s">
        <v>31</v>
      </c>
      <c r="E10" s="3" t="s">
        <v>32</v>
      </c>
      <c r="F10" s="3" t="s">
        <v>33</v>
      </c>
      <c r="G10" s="4" t="s">
        <v>34</v>
      </c>
      <c r="H10" s="3" t="s">
        <v>35</v>
      </c>
      <c r="I10" s="3" t="s">
        <v>36</v>
      </c>
      <c r="J10" s="3" t="s">
        <v>37</v>
      </c>
      <c r="K10" s="3" t="s">
        <v>38</v>
      </c>
      <c r="L10" s="3" t="s">
        <v>39</v>
      </c>
      <c r="M10" s="5" t="s">
        <v>40</v>
      </c>
    </row>
    <row r="11" spans="2:13" ht="15" customHeight="1" x14ac:dyDescent="0.25">
      <c r="B11" s="6" t="s">
        <v>76</v>
      </c>
      <c r="C11" s="7">
        <v>6</v>
      </c>
      <c r="D11" s="7">
        <v>8.5</v>
      </c>
      <c r="E11" s="7">
        <v>11.5</v>
      </c>
      <c r="F11" s="7">
        <v>14.5</v>
      </c>
      <c r="G11" s="8">
        <v>17</v>
      </c>
      <c r="H11" s="7">
        <v>19.5</v>
      </c>
      <c r="I11" s="7">
        <v>22</v>
      </c>
      <c r="J11" s="7">
        <v>25</v>
      </c>
      <c r="K11" s="7">
        <v>27.5</v>
      </c>
      <c r="L11" s="7">
        <v>30</v>
      </c>
      <c r="M11" s="9">
        <v>33</v>
      </c>
    </row>
    <row r="12" spans="2:13" ht="15" customHeight="1" thickBot="1" x14ac:dyDescent="0.3">
      <c r="B12" s="10" t="s">
        <v>77</v>
      </c>
      <c r="C12" s="11">
        <v>0.56000000000000005</v>
      </c>
      <c r="D12" s="11">
        <v>0.75</v>
      </c>
      <c r="E12" s="11">
        <v>0.9</v>
      </c>
      <c r="F12" s="11">
        <v>1.05</v>
      </c>
      <c r="G12" s="12">
        <v>1.1499999999999999</v>
      </c>
      <c r="H12" s="11">
        <v>1.3</v>
      </c>
      <c r="I12" s="11">
        <v>1.4</v>
      </c>
      <c r="J12" s="11">
        <v>1.5</v>
      </c>
      <c r="K12" s="11">
        <v>1.6</v>
      </c>
      <c r="L12" s="11">
        <v>1.7</v>
      </c>
      <c r="M12" s="13">
        <v>1.8</v>
      </c>
    </row>
    <row r="13" spans="2:13" ht="15" customHeight="1" x14ac:dyDescent="0.25">
      <c r="B13" s="1"/>
    </row>
    <row r="14" spans="2:13" ht="15" customHeight="1" thickBot="1" x14ac:dyDescent="0.3">
      <c r="B14" s="1" t="s">
        <v>29</v>
      </c>
    </row>
    <row r="15" spans="2:13" ht="30" customHeight="1" x14ac:dyDescent="0.25">
      <c r="B15" s="142"/>
      <c r="C15" s="147" t="s">
        <v>81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9"/>
    </row>
    <row r="16" spans="2:13" ht="15" customHeight="1" thickBot="1" x14ac:dyDescent="0.3">
      <c r="B16" s="143"/>
      <c r="C16" s="17" t="s">
        <v>30</v>
      </c>
      <c r="D16" s="25" t="s">
        <v>31</v>
      </c>
      <c r="E16" s="25" t="s">
        <v>32</v>
      </c>
      <c r="F16" s="25" t="s">
        <v>33</v>
      </c>
      <c r="G16" s="26" t="s">
        <v>34</v>
      </c>
      <c r="H16" s="25" t="s">
        <v>35</v>
      </c>
      <c r="I16" s="25" t="s">
        <v>36</v>
      </c>
      <c r="J16" s="25" t="s">
        <v>37</v>
      </c>
      <c r="K16" s="25" t="s">
        <v>38</v>
      </c>
      <c r="L16" s="25" t="s">
        <v>39</v>
      </c>
      <c r="M16" s="27" t="s">
        <v>40</v>
      </c>
    </row>
    <row r="17" spans="2:13" ht="15" customHeight="1" thickBot="1" x14ac:dyDescent="0.3">
      <c r="B17" s="31"/>
      <c r="C17" s="3">
        <v>19</v>
      </c>
      <c r="D17" s="28">
        <v>24</v>
      </c>
      <c r="E17" s="28">
        <v>27.5</v>
      </c>
      <c r="F17" s="28">
        <v>30</v>
      </c>
      <c r="G17" s="29">
        <v>32.5</v>
      </c>
      <c r="H17" s="28">
        <v>34.5</v>
      </c>
      <c r="I17" s="28">
        <v>36</v>
      </c>
      <c r="J17" s="28">
        <v>37</v>
      </c>
      <c r="K17" s="28">
        <v>38</v>
      </c>
      <c r="L17" s="28">
        <v>39</v>
      </c>
      <c r="M17" s="30">
        <v>39.5</v>
      </c>
    </row>
    <row r="18" spans="2:13" ht="15" customHeight="1" x14ac:dyDescent="0.25">
      <c r="B18" s="18"/>
      <c r="C18" s="19"/>
      <c r="D18" s="15"/>
      <c r="E18" s="15"/>
      <c r="F18" s="15"/>
      <c r="G18" s="16"/>
      <c r="H18" s="15"/>
      <c r="I18" s="15"/>
      <c r="J18" s="15"/>
      <c r="K18" s="15"/>
      <c r="L18" s="15"/>
      <c r="M18" s="15"/>
    </row>
    <row r="19" spans="2:13" ht="15" customHeight="1" thickBot="1" x14ac:dyDescent="0.3">
      <c r="B19" s="1" t="s">
        <v>41</v>
      </c>
    </row>
    <row r="20" spans="2:13" ht="15" customHeight="1" x14ac:dyDescent="0.25">
      <c r="B20" s="142" t="s">
        <v>42</v>
      </c>
      <c r="C20" s="144" t="s">
        <v>78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5"/>
    </row>
    <row r="21" spans="2:13" ht="15" customHeight="1" thickBot="1" x14ac:dyDescent="0.3">
      <c r="B21" s="143"/>
      <c r="C21" s="3" t="s">
        <v>30</v>
      </c>
      <c r="D21" s="3" t="s">
        <v>43</v>
      </c>
      <c r="E21" s="3" t="s">
        <v>32</v>
      </c>
      <c r="F21" s="3" t="s">
        <v>33</v>
      </c>
      <c r="G21" s="3" t="s">
        <v>34</v>
      </c>
      <c r="H21" s="3" t="s">
        <v>35</v>
      </c>
      <c r="I21" s="3" t="s">
        <v>36</v>
      </c>
      <c r="J21" s="3" t="s">
        <v>37</v>
      </c>
      <c r="K21" s="3" t="s">
        <v>38</v>
      </c>
      <c r="L21" s="3" t="s">
        <v>39</v>
      </c>
      <c r="M21" s="5" t="s">
        <v>40</v>
      </c>
    </row>
    <row r="22" spans="2:13" ht="15" customHeight="1" x14ac:dyDescent="0.25">
      <c r="B22" s="6" t="s">
        <v>44</v>
      </c>
      <c r="C22" s="7">
        <v>2.8</v>
      </c>
      <c r="D22" s="7">
        <v>2.4</v>
      </c>
      <c r="E22" s="7">
        <v>2</v>
      </c>
      <c r="F22" s="7">
        <v>1.8</v>
      </c>
      <c r="G22" s="7">
        <v>1.6</v>
      </c>
      <c r="H22" s="7">
        <v>1.5</v>
      </c>
      <c r="I22" s="7">
        <v>1.4</v>
      </c>
      <c r="J22" s="7">
        <v>1.3</v>
      </c>
      <c r="K22" s="7">
        <v>1.2</v>
      </c>
      <c r="L22" s="7">
        <v>1.1000000000000001</v>
      </c>
      <c r="M22" s="9">
        <v>1</v>
      </c>
    </row>
    <row r="23" spans="2:13" ht="15" customHeight="1" x14ac:dyDescent="0.25">
      <c r="B23" s="20" t="s">
        <v>45</v>
      </c>
      <c r="C23" s="21">
        <v>3.9</v>
      </c>
      <c r="D23" s="21">
        <v>3.4</v>
      </c>
      <c r="E23" s="21">
        <v>2.8</v>
      </c>
      <c r="F23" s="21">
        <v>2.5</v>
      </c>
      <c r="G23" s="22">
        <v>2.2999999999999998</v>
      </c>
      <c r="H23" s="21">
        <v>2.1</v>
      </c>
      <c r="I23" s="21">
        <v>1.9</v>
      </c>
      <c r="J23" s="21">
        <v>1.8</v>
      </c>
      <c r="K23" s="21">
        <v>1.6</v>
      </c>
      <c r="L23" s="21">
        <v>1.5</v>
      </c>
      <c r="M23" s="23">
        <v>1.4</v>
      </c>
    </row>
    <row r="24" spans="2:13" ht="15" customHeight="1" thickBot="1" x14ac:dyDescent="0.3">
      <c r="B24" s="10" t="s">
        <v>46</v>
      </c>
      <c r="C24" s="11">
        <v>5.6</v>
      </c>
      <c r="D24" s="11">
        <v>4.8</v>
      </c>
      <c r="E24" s="11">
        <v>4</v>
      </c>
      <c r="F24" s="11">
        <v>3.6</v>
      </c>
      <c r="G24" s="11">
        <v>3.2</v>
      </c>
      <c r="H24" s="11">
        <v>3</v>
      </c>
      <c r="I24" s="11">
        <v>2.8</v>
      </c>
      <c r="J24" s="11">
        <v>2.6</v>
      </c>
      <c r="K24" s="11">
        <v>2.4</v>
      </c>
      <c r="L24" s="11">
        <v>2.2000000000000002</v>
      </c>
      <c r="M24" s="13">
        <v>2</v>
      </c>
    </row>
    <row r="25" spans="2:13" ht="15" customHeight="1" x14ac:dyDescent="0.25">
      <c r="B25" s="146" t="s">
        <v>47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</row>
  </sheetData>
  <mergeCells count="9">
    <mergeCell ref="B20:B21"/>
    <mergeCell ref="C20:M20"/>
    <mergeCell ref="B25:M25"/>
    <mergeCell ref="B3:B4"/>
    <mergeCell ref="C3:M3"/>
    <mergeCell ref="B9:B10"/>
    <mergeCell ref="C9:M9"/>
    <mergeCell ref="C15:M15"/>
    <mergeCell ref="B15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Диаграммы</vt:lpstr>
      <vt:lpstr>Характеристики бетона</vt:lpstr>
      <vt:lpstr>'Характеристики бетона'!_TN0000001</vt:lpstr>
      <vt:lpstr>'Характеристики бетона'!_TN0000002</vt:lpstr>
      <vt:lpstr>'Характеристики бетона'!_TN0000003</vt:lpstr>
      <vt:lpstr>'Характеристики бетона'!_TN0000004</vt:lpstr>
      <vt:lpstr>'Характеристики бетона'!_TN0000005</vt:lpstr>
      <vt:lpstr>'Характеристики бетона'!_TO0000001</vt:lpstr>
      <vt:lpstr>'Характеристики бетона'!_TO0000002</vt:lpstr>
      <vt:lpstr>'Характеристики бетона'!_TO0000004</vt:lpstr>
      <vt:lpstr>'Характеристики бетона'!_TO0000005</vt:lpstr>
    </vt:vector>
  </TitlesOfParts>
  <Company>ООО "Фордевинд"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Rude</dc:creator>
  <cp:lastModifiedBy>Dmitry</cp:lastModifiedBy>
  <cp:lastPrinted>2009-05-28T11:15:02Z</cp:lastPrinted>
  <dcterms:created xsi:type="dcterms:W3CDTF">2009-05-27T12:20:49Z</dcterms:created>
  <dcterms:modified xsi:type="dcterms:W3CDTF">2012-11-29T10:55:07Z</dcterms:modified>
</cp:coreProperties>
</file>